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C:\Users\gcampbell\Downloads\"/>
    </mc:Choice>
  </mc:AlternateContent>
  <xr:revisionPtr revIDLastSave="0" documentId="8_{F6A436C3-C45C-478C-842E-B9DB960DDB7C}" xr6:coauthVersionLast="47" xr6:coauthVersionMax="47" xr10:uidLastSave="{00000000-0000-0000-0000-000000000000}"/>
  <bookViews>
    <workbookView xWindow="-28920" yWindow="-120" windowWidth="29040" windowHeight="15720" tabRatio="869" firstSheet="1" activeTab="5" xr2:uid="{00000000-000D-0000-FFFF-FFFF00000000}"/>
  </bookViews>
  <sheets>
    <sheet name="INTRODUCCIÓN" sheetId="29" r:id="rId1"/>
    <sheet name="guía 1" sheetId="19" r:id="rId2"/>
    <sheet name="Consolidado" sheetId="7" r:id="rId3"/>
    <sheet name="Cliente" sheetId="28" r:id="rId4"/>
    <sheet name="Beneficiario" sheetId="9" r:id="rId5"/>
    <sheet name="Jurisdicciones" sheetId="6" r:id="rId6"/>
    <sheet name="Producto" sheetId="18" r:id="rId7"/>
    <sheet name="Canales de Vinculación" sheetId="5" r:id="rId8"/>
    <sheet name="Matriz de Monitoreo" sheetId="8" r:id="rId9"/>
    <sheet name="Act. economica" sheetId="20" r:id="rId10"/>
    <sheet name="Ubicación Geográfica" sheetId="26" r:id="rId11"/>
    <sheet name="ingresos - patrimonio" sheetId="22" state="hidden" r:id="rId12"/>
  </sheets>
  <definedNames>
    <definedName name="_xlnm._FilterDatabase" localSheetId="3" hidden="1">Cliente!$E$11:$I$23</definedName>
    <definedName name="AS2DocOpenMode" hidden="1">"AS2DocumentEdit"</definedName>
    <definedName name="PJ">Producto!$H$13,Producto!$H$15:$H$17</definedName>
    <definedName name="PJC" localSheetId="3">Cliente!$H$13,Cliente!$H$14,Cliente!$H$15,Cliente!$H$17,Cliente!$H$19,Cliente!$H$21,Cliente!$H$22</definedName>
    <definedName name="PN">Producto!$H$13:$H$14,Producto!$H$16:$H$17</definedName>
    <definedName name="PNC" localSheetId="3">Cliente!$H$12,Cliente!$H$14,Cliente!$H$15,Cliente!$H$16,Cliente!$H$18,Cliente!$H$20,Cliente!$H$22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8" i="22" l="1"/>
  <c r="G13" i="9"/>
  <c r="G15" i="9"/>
  <c r="G14" i="9"/>
  <c r="G12" i="9"/>
  <c r="F19" i="9"/>
  <c r="G17" i="18" l="1"/>
  <c r="G16" i="18"/>
  <c r="G15" i="18"/>
  <c r="G14" i="18"/>
  <c r="G13" i="18"/>
  <c r="F14" i="6"/>
  <c r="F13" i="6"/>
  <c r="F12" i="6"/>
  <c r="F11" i="6"/>
  <c r="F10" i="6"/>
  <c r="G22" i="28"/>
  <c r="G21" i="28"/>
  <c r="G20" i="28"/>
  <c r="G19" i="28"/>
  <c r="G18" i="28"/>
  <c r="G17" i="28"/>
  <c r="G16" i="28"/>
  <c r="G15" i="28"/>
  <c r="G13" i="28"/>
  <c r="G12" i="28"/>
  <c r="G14" i="28"/>
  <c r="M28" i="28" l="1"/>
  <c r="M26" i="28"/>
  <c r="H20" i="28"/>
  <c r="H21" i="28"/>
  <c r="H22" i="28"/>
  <c r="H19" i="28"/>
  <c r="H18" i="28"/>
  <c r="H17" i="28"/>
  <c r="H16" i="28"/>
  <c r="H15" i="28"/>
  <c r="E22" i="28"/>
  <c r="E21" i="28"/>
  <c r="E20" i="28"/>
  <c r="E19" i="28"/>
  <c r="E18" i="28"/>
  <c r="E17" i="28"/>
  <c r="E16" i="28"/>
  <c r="E15" i="28"/>
  <c r="E13" i="28"/>
  <c r="E12" i="28"/>
  <c r="E14" i="28"/>
  <c r="K3" i="26"/>
  <c r="I12" i="28" l="1"/>
  <c r="H12" i="28" s="1"/>
  <c r="X3" i="28"/>
  <c r="Y3" i="28" s="1"/>
  <c r="X4" i="28"/>
  <c r="Y4" i="28" s="1"/>
  <c r="X5" i="28"/>
  <c r="Y5" i="28" s="1"/>
  <c r="X6" i="28"/>
  <c r="Y6" i="28" s="1"/>
  <c r="X7" i="28"/>
  <c r="Y7" i="28" s="1"/>
  <c r="X8" i="28"/>
  <c r="Y8" i="28" s="1"/>
  <c r="X9" i="28"/>
  <c r="Y9" i="28" s="1"/>
  <c r="X10" i="28"/>
  <c r="Y10" i="28" s="1"/>
  <c r="X11" i="28"/>
  <c r="Y11" i="28" s="1"/>
  <c r="X12" i="28"/>
  <c r="Y12" i="28" s="1"/>
  <c r="X13" i="28"/>
  <c r="Y13" i="28" s="1"/>
  <c r="X14" i="28"/>
  <c r="Y14" i="28" s="1"/>
  <c r="X15" i="28"/>
  <c r="Y15" i="28" s="1"/>
  <c r="X16" i="28"/>
  <c r="Y16" i="28" s="1"/>
  <c r="X17" i="28"/>
  <c r="Y17" i="28" s="1"/>
  <c r="X18" i="28"/>
  <c r="Y18" i="28" s="1"/>
  <c r="X19" i="28"/>
  <c r="Y19" i="28" s="1"/>
  <c r="X20" i="28"/>
  <c r="Y20" i="28" s="1"/>
  <c r="X21" i="28"/>
  <c r="Y21" i="28" s="1"/>
  <c r="X22" i="28"/>
  <c r="Y22" i="28" s="1"/>
  <c r="X23" i="28"/>
  <c r="Y23" i="28" s="1"/>
  <c r="X24" i="28"/>
  <c r="Y24" i="28" s="1"/>
  <c r="X25" i="28"/>
  <c r="Y25" i="28" s="1"/>
  <c r="X26" i="28"/>
  <c r="Y26" i="28" s="1"/>
  <c r="X27" i="28"/>
  <c r="Y27" i="28" s="1"/>
  <c r="X28" i="28"/>
  <c r="Y28" i="28" s="1"/>
  <c r="X29" i="28"/>
  <c r="Y29" i="28" s="1"/>
  <c r="X30" i="28"/>
  <c r="Y30" i="28" s="1"/>
  <c r="X31" i="28"/>
  <c r="Y31" i="28" s="1"/>
  <c r="X32" i="28"/>
  <c r="Y32" i="28" s="1"/>
  <c r="X33" i="28"/>
  <c r="Y33" i="28" s="1"/>
  <c r="X34" i="28"/>
  <c r="Y34" i="28" s="1"/>
  <c r="X35" i="28"/>
  <c r="Y35" i="28" s="1"/>
  <c r="X36" i="28"/>
  <c r="Y36" i="28" s="1"/>
  <c r="X37" i="28"/>
  <c r="Y37" i="28" s="1"/>
  <c r="X38" i="28"/>
  <c r="Y38" i="28" s="1"/>
  <c r="X39" i="28"/>
  <c r="Y39" i="28" s="1"/>
  <c r="X40" i="28"/>
  <c r="Y40" i="28" s="1"/>
  <c r="X41" i="28"/>
  <c r="Y41" i="28" s="1"/>
  <c r="X42" i="28"/>
  <c r="Y42" i="28" s="1"/>
  <c r="X43" i="28"/>
  <c r="Y43" i="28" s="1"/>
  <c r="X44" i="28"/>
  <c r="Y44" i="28" s="1"/>
  <c r="X45" i="28"/>
  <c r="Y45" i="28" s="1"/>
  <c r="X46" i="28"/>
  <c r="Y46" i="28" s="1"/>
  <c r="X47" i="28"/>
  <c r="Y47" i="28" s="1"/>
  <c r="X48" i="28"/>
  <c r="Y48" i="28" s="1"/>
  <c r="X49" i="28"/>
  <c r="Y49" i="28" s="1"/>
  <c r="X50" i="28"/>
  <c r="Y50" i="28" s="1"/>
  <c r="X51" i="28"/>
  <c r="Y51" i="28" s="1"/>
  <c r="X52" i="28"/>
  <c r="Y52" i="28" s="1"/>
  <c r="X53" i="28"/>
  <c r="Y53" i="28" s="1"/>
  <c r="X54" i="28"/>
  <c r="Y54" i="28" s="1"/>
  <c r="X55" i="28"/>
  <c r="Y55" i="28" s="1"/>
  <c r="X56" i="28"/>
  <c r="Y56" i="28" s="1"/>
  <c r="X57" i="28"/>
  <c r="Y57" i="28" s="1"/>
  <c r="X58" i="28"/>
  <c r="Y58" i="28" s="1"/>
  <c r="X59" i="28"/>
  <c r="Y59" i="28" s="1"/>
  <c r="X60" i="28"/>
  <c r="Y60" i="28" s="1"/>
  <c r="X61" i="28"/>
  <c r="Y61" i="28" s="1"/>
  <c r="X62" i="28"/>
  <c r="Y62" i="28" s="1"/>
  <c r="X63" i="28"/>
  <c r="Y63" i="28" s="1"/>
  <c r="X64" i="28"/>
  <c r="Y64" i="28" s="1"/>
  <c r="X65" i="28"/>
  <c r="Y65" i="28" s="1"/>
  <c r="X66" i="28"/>
  <c r="Y66" i="28" s="1"/>
  <c r="X67" i="28"/>
  <c r="Y67" i="28" s="1"/>
  <c r="X68" i="28"/>
  <c r="Y68" i="28" s="1"/>
  <c r="X69" i="28"/>
  <c r="Y69" i="28" s="1"/>
  <c r="X70" i="28"/>
  <c r="Y70" i="28" s="1"/>
  <c r="X71" i="28"/>
  <c r="Y71" i="28" s="1"/>
  <c r="X72" i="28"/>
  <c r="Y72" i="28" s="1"/>
  <c r="X73" i="28"/>
  <c r="Y73" i="28" s="1"/>
  <c r="X74" i="28"/>
  <c r="Y74" i="28" s="1"/>
  <c r="X75" i="28"/>
  <c r="Y75" i="28" s="1"/>
  <c r="X76" i="28"/>
  <c r="Y76" i="28" s="1"/>
  <c r="X77" i="28"/>
  <c r="Y77" i="28" s="1"/>
  <c r="X78" i="28"/>
  <c r="Y78" i="28" s="1"/>
  <c r="X79" i="28"/>
  <c r="Y79" i="28" s="1"/>
  <c r="X80" i="28"/>
  <c r="Y80" i="28" s="1"/>
  <c r="X81" i="28"/>
  <c r="Y81" i="28" s="1"/>
  <c r="X82" i="28"/>
  <c r="Y82" i="28" s="1"/>
  <c r="X83" i="28"/>
  <c r="Y83" i="28" s="1"/>
  <c r="X84" i="28"/>
  <c r="Y84" i="28" s="1"/>
  <c r="X85" i="28"/>
  <c r="Y85" i="28" s="1"/>
  <c r="X86" i="28"/>
  <c r="Y86" i="28" s="1"/>
  <c r="X87" i="28"/>
  <c r="Y87" i="28" s="1"/>
  <c r="X88" i="28"/>
  <c r="Y88" i="28" s="1"/>
  <c r="X89" i="28"/>
  <c r="Y89" i="28" s="1"/>
  <c r="X90" i="28"/>
  <c r="Y90" i="28" s="1"/>
  <c r="X91" i="28"/>
  <c r="Y91" i="28" s="1"/>
  <c r="X92" i="28"/>
  <c r="Y92" i="28" s="1"/>
  <c r="X2" i="28"/>
  <c r="I26" i="28" l="1"/>
  <c r="H26" i="28"/>
  <c r="H13" i="28"/>
  <c r="Y2" i="28"/>
  <c r="H14" i="28" l="1"/>
  <c r="H27" i="28" s="1"/>
  <c r="L72" i="19"/>
  <c r="R73" i="19"/>
  <c r="I27" i="28" l="1"/>
  <c r="E12" i="7"/>
  <c r="J16" i="26"/>
  <c r="K16" i="26" s="1"/>
  <c r="J15" i="26"/>
  <c r="K15" i="26" s="1"/>
  <c r="J14" i="26"/>
  <c r="K14" i="26" s="1"/>
  <c r="J13" i="26"/>
  <c r="K13" i="26" s="1"/>
  <c r="J12" i="26"/>
  <c r="K12" i="26" s="1"/>
  <c r="J11" i="26"/>
  <c r="K11" i="26" s="1"/>
  <c r="J10" i="26"/>
  <c r="K10" i="26" s="1"/>
  <c r="J9" i="26"/>
  <c r="K9" i="26" s="1"/>
  <c r="J8" i="26"/>
  <c r="K8" i="26" s="1"/>
  <c r="J7" i="26"/>
  <c r="K7" i="26" s="1"/>
  <c r="J6" i="26"/>
  <c r="K6" i="26" s="1"/>
  <c r="J5" i="26"/>
  <c r="K5" i="26" s="1"/>
  <c r="J4" i="26"/>
  <c r="K4" i="26" s="1"/>
  <c r="J3" i="26"/>
  <c r="Z4" i="18" l="1"/>
  <c r="AA4" i="18" s="1"/>
  <c r="G10" i="5"/>
  <c r="H10" i="5" s="1"/>
  <c r="G11" i="5"/>
  <c r="H11" i="5" s="1"/>
  <c r="F11" i="8"/>
  <c r="H16" i="8"/>
  <c r="R23" i="22"/>
  <c r="R22" i="22"/>
  <c r="R21" i="22"/>
  <c r="P23" i="22"/>
  <c r="P22" i="22"/>
  <c r="P21" i="22"/>
  <c r="N23" i="22"/>
  <c r="N22" i="22"/>
  <c r="G26" i="22"/>
  <c r="F21" i="22"/>
  <c r="N21" i="22"/>
  <c r="I13" i="5" l="1"/>
  <c r="I14" i="5" s="1"/>
  <c r="C6" i="22"/>
  <c r="C7" i="22" s="1"/>
  <c r="C8" i="22" s="1"/>
  <c r="C9" i="22" s="1"/>
  <c r="C10" i="22" s="1"/>
  <c r="C11" i="22" s="1"/>
  <c r="C12" i="22" s="1"/>
  <c r="C13" i="22" s="1"/>
  <c r="C14" i="22" s="1"/>
  <c r="C15" i="22" s="1"/>
  <c r="C16" i="22" s="1"/>
  <c r="C17" i="22" s="1"/>
  <c r="C18" i="22" s="1"/>
  <c r="C19" i="22" s="1"/>
  <c r="C20" i="22" s="1"/>
  <c r="C21" i="22" s="1"/>
  <c r="C22" i="22" s="1"/>
  <c r="C23" i="22" s="1"/>
  <c r="C24" i="22" s="1"/>
  <c r="C25" i="22" s="1"/>
  <c r="C26" i="22" s="1"/>
  <c r="C27" i="22" s="1"/>
  <c r="C28" i="22" s="1"/>
  <c r="C29" i="22" s="1"/>
  <c r="C30" i="22" s="1"/>
  <c r="C31" i="22" s="1"/>
  <c r="C32" i="22" s="1"/>
  <c r="C33" i="22" s="1"/>
  <c r="C34" i="22" s="1"/>
  <c r="C35" i="22" s="1"/>
  <c r="C36" i="22" s="1"/>
  <c r="C37" i="22" s="1"/>
  <c r="D15" i="8"/>
  <c r="D14" i="8"/>
  <c r="D13" i="8"/>
  <c r="D12" i="8"/>
  <c r="D11" i="8"/>
  <c r="D10" i="8"/>
  <c r="H13" i="18"/>
  <c r="J11" i="20"/>
  <c r="K11" i="20"/>
  <c r="J10" i="20"/>
  <c r="K10" i="20"/>
  <c r="J9" i="20"/>
  <c r="K9" i="20"/>
  <c r="J8" i="20"/>
  <c r="K8" i="20" s="1"/>
  <c r="J7" i="20"/>
  <c r="K7" i="20" s="1"/>
  <c r="J6" i="20"/>
  <c r="K6" i="20"/>
  <c r="J5" i="20"/>
  <c r="K5" i="20"/>
  <c r="J4" i="20"/>
  <c r="K4" i="20" s="1"/>
  <c r="J3" i="20"/>
  <c r="K3" i="20" s="1"/>
  <c r="F10" i="8"/>
  <c r="G10" i="8" s="1"/>
  <c r="G11" i="8"/>
  <c r="F12" i="8"/>
  <c r="G12" i="8" s="1"/>
  <c r="F13" i="8"/>
  <c r="G13" i="8" s="1"/>
  <c r="F14" i="8"/>
  <c r="G14" i="8" s="1"/>
  <c r="F15" i="8"/>
  <c r="G15" i="8" s="1"/>
  <c r="M21" i="9"/>
  <c r="M19" i="9"/>
  <c r="H16" i="6"/>
  <c r="G14" i="6"/>
  <c r="G13" i="6"/>
  <c r="G11" i="6"/>
  <c r="G12" i="6"/>
  <c r="G10" i="6"/>
  <c r="D14" i="6"/>
  <c r="D13" i="6"/>
  <c r="D12" i="6"/>
  <c r="D11" i="6"/>
  <c r="D10" i="6"/>
  <c r="M23" i="18"/>
  <c r="M21" i="18"/>
  <c r="H17" i="18"/>
  <c r="H16" i="18"/>
  <c r="H15" i="18"/>
  <c r="H14" i="18"/>
  <c r="E17" i="18"/>
  <c r="E16" i="18"/>
  <c r="E15" i="18"/>
  <c r="E14" i="18"/>
  <c r="E13" i="18"/>
  <c r="Z5" i="18"/>
  <c r="AA5" i="18" s="1"/>
  <c r="F19" i="8" l="1"/>
  <c r="H19" i="8" s="1"/>
  <c r="H22" i="18"/>
  <c r="I22" i="18" s="1"/>
  <c r="H21" i="18"/>
  <c r="I21" i="18" s="1"/>
  <c r="H18" i="6"/>
  <c r="H19" i="6" s="1"/>
  <c r="C40" i="22"/>
  <c r="J18" i="22"/>
  <c r="C39" i="22"/>
  <c r="H18" i="22"/>
  <c r="F18" i="22"/>
  <c r="E15" i="7" l="1"/>
  <c r="E16" i="7"/>
  <c r="F16" i="7" s="1"/>
  <c r="H20" i="8"/>
  <c r="E14" i="7"/>
  <c r="G14" i="7" s="1"/>
  <c r="G16" i="7" l="1"/>
  <c r="F14" i="7"/>
  <c r="F12" i="7"/>
  <c r="G12" i="7"/>
  <c r="G15" i="7"/>
  <c r="F15" i="7"/>
  <c r="H13" i="9"/>
  <c r="H15" i="9"/>
  <c r="H14" i="9"/>
  <c r="H12" i="9" l="1"/>
  <c r="I19" i="9" s="1"/>
  <c r="E13" i="7" l="1"/>
  <c r="I21" i="9"/>
  <c r="F13" i="7" l="1"/>
  <c r="H18" i="7" s="1"/>
  <c r="G13" i="7"/>
  <c r="F18" i="8" l="1"/>
  <c r="H18" i="8" s="1"/>
  <c r="H19" i="7"/>
  <c r="H21" i="8" l="1"/>
  <c r="G21" i="8" s="1"/>
  <c r="H22"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carrodriguez</author>
  </authors>
  <commentList>
    <comment ref="D15" authorId="0" shapeId="0" xr:uid="{00000000-0006-0000-0700-000001000000}">
      <text>
        <r>
          <rPr>
            <b/>
            <sz val="8"/>
            <color indexed="81"/>
            <rFont val="Tahoma"/>
            <family val="2"/>
          </rPr>
          <t>carrodriguez:</t>
        </r>
        <r>
          <rPr>
            <sz val="8"/>
            <color indexed="81"/>
            <rFont val="Tahoma"/>
            <family val="2"/>
          </rPr>
          <t xml:space="preserve">
Favor de  especificar el periodo de las frecuencias</t>
        </r>
      </text>
    </comment>
  </commentList>
</comments>
</file>

<file path=xl/sharedStrings.xml><?xml version="1.0" encoding="utf-8"?>
<sst xmlns="http://schemas.openxmlformats.org/spreadsheetml/2006/main" count="4245" uniqueCount="2702">
  <si>
    <t>ISO 31000</t>
  </si>
  <si>
    <t>PLAN DE ACCION</t>
  </si>
  <si>
    <t>ACEPTACION</t>
  </si>
  <si>
    <t>DEBIDA DILIGENCIA SIMPLIFICADA</t>
  </si>
  <si>
    <t>APETITO</t>
  </si>
  <si>
    <t>DEBIDA DILIGENCIA NORMAL</t>
  </si>
  <si>
    <t>TOLERACIA</t>
  </si>
  <si>
    <t>DEBIDA DILIGENCIA AMPLIADA</t>
  </si>
  <si>
    <t>EXTREMO</t>
  </si>
  <si>
    <t>NO ACETACION, POSIBLE DESVINCULACION Y REPORTE UAFE</t>
  </si>
  <si>
    <t>MATRIZ DE PERFIL DE RIESGO FINANCIERO DEL CLIENTE</t>
  </si>
  <si>
    <t xml:space="preserve">Factores de Riesgo </t>
  </si>
  <si>
    <t>CRITERIOS</t>
  </si>
  <si>
    <t>VALOR</t>
  </si>
  <si>
    <t>PUNTAJE</t>
  </si>
  <si>
    <t>RIESGO</t>
  </si>
  <si>
    <t>PONDERACIÓN</t>
  </si>
  <si>
    <t>Cliente</t>
  </si>
  <si>
    <t>Beneficiario</t>
  </si>
  <si>
    <t xml:space="preserve">Jurisdicciones </t>
  </si>
  <si>
    <t xml:space="preserve">Productos </t>
  </si>
  <si>
    <t>Canales</t>
  </si>
  <si>
    <t>VALOR TOTAL</t>
  </si>
  <si>
    <t>RIESGO DETERMINADO</t>
  </si>
  <si>
    <t>PEP</t>
  </si>
  <si>
    <t>Valor</t>
  </si>
  <si>
    <t>ACCIONISTAS SON PEPS</t>
  </si>
  <si>
    <t>Actividad Economica</t>
  </si>
  <si>
    <t>Lugar Actividad Económica</t>
  </si>
  <si>
    <t>Edad</t>
  </si>
  <si>
    <t>Inicio de operaciones persona jurídica</t>
  </si>
  <si>
    <t>Ingresos Anuales Persona Natural</t>
  </si>
  <si>
    <t>Ingresos Anuales Persona Jurídica</t>
  </si>
  <si>
    <t>Patrimonio Persona Natural</t>
  </si>
  <si>
    <t>Patrimonio Persona Jurídica</t>
  </si>
  <si>
    <t>Experiencia inversora</t>
  </si>
  <si>
    <t xml:space="preserve"> </t>
  </si>
  <si>
    <t>Políticamente Nacional</t>
  </si>
  <si>
    <t>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t>
  </si>
  <si>
    <t>Panamá</t>
  </si>
  <si>
    <t>Menos de 25 años</t>
  </si>
  <si>
    <t>hasta 5 años</t>
  </si>
  <si>
    <t>Hasta cuartil 1</t>
  </si>
  <si>
    <t>mas de seis años</t>
  </si>
  <si>
    <t>FACTOR DE RIESGO</t>
  </si>
  <si>
    <t>Políticamente Extranjera</t>
  </si>
  <si>
    <t>Actividades a corto y a largo plazo de clínicas del día, básicas y generales, es decir, actividades médicas, de diagnóstico y de tratamiento.</t>
  </si>
  <si>
    <t>Panamá Oeste</t>
  </si>
  <si>
    <t>Más de 65 años</t>
  </si>
  <si>
    <t>mas de 5 hasta 10 años</t>
  </si>
  <si>
    <t>Mas de cuartil 1 hasta antes de cuartil 3</t>
  </si>
  <si>
    <t>mas de tres hasta seis años</t>
  </si>
  <si>
    <t>CLIENTE</t>
  </si>
  <si>
    <t>Dejó de ser PEP hace menos de un año</t>
  </si>
  <si>
    <t>Actividades a corto y a largo plazo de clínicas especializadas, es decir, actividades médicas, de diagnóstico y de tratamiento (clínicas para enfermos mentales, de rehabilitación, para enfermedades infecciosas, de maternidad, etcétera).</t>
  </si>
  <si>
    <t>Chiriqui</t>
  </si>
  <si>
    <t>Más de 25 hasta los 45</t>
  </si>
  <si>
    <t>mas de 10 años</t>
  </si>
  <si>
    <t>Más de cuartil 3</t>
  </si>
  <si>
    <t>menos de tres años</t>
  </si>
  <si>
    <t>Vinculado con PEP</t>
  </si>
  <si>
    <t>Actividades a corto y a largo plazo de los hospitales básicos y generales, es decir, actividades médicas, de diagnóstico y de tratamiento (hospitales: comunitarios y regionales, de organizaciones sin fines de lucro, universitarios, de bases militares y de prisiones, del Ministerio de gobierno y policía, del Ministerio de defensa nacional, de la Junta de Beneficencia, del Seguro Social, Fisco Misionales).</t>
  </si>
  <si>
    <t>Colón</t>
  </si>
  <si>
    <t>Más de 45 años, hasta los  65 años</t>
  </si>
  <si>
    <t>Dejó de ser pep hace mas de 1 año</t>
  </si>
  <si>
    <t>Actividades a corto y a largo plazo de los hospitales especializados, es decir, actividades médicas, de diagnóstico y de tratamiento (hospitales para enfermos mentales, centros de rehabilitación, hospitales para enfermedades infecciosas, de maternidad, sanatorios especializados, etcétera).</t>
  </si>
  <si>
    <t>Cocle</t>
  </si>
  <si>
    <t xml:space="preserve">  </t>
  </si>
  <si>
    <t>No es PEP ni vinculado</t>
  </si>
  <si>
    <t>Actividades auxiliares de las actividades de servicios financieros n.c.p., como: actividades de tramitación y liquidación de transacciones financieras, incluidas las transacciones con tarjetas de crédito.</t>
  </si>
  <si>
    <t>Veraguas</t>
  </si>
  <si>
    <t>TIPO DE PERSONA</t>
  </si>
  <si>
    <t>PERSONA NATURAL PN</t>
  </si>
  <si>
    <t>Actividades cartográficas y de información espacial.</t>
  </si>
  <si>
    <t>Engabe Bugle</t>
  </si>
  <si>
    <t>Actividades clínico patológicas y otras actividades de diagnóstico relacionadas con los animales.</t>
  </si>
  <si>
    <t>Bocas del Toro</t>
  </si>
  <si>
    <t>VARIABLES</t>
  </si>
  <si>
    <t>Actividades de abastecimiento de suministros para su utilización en situaciones de emergencia interna en tiempos de paz causadas por desastres.</t>
  </si>
  <si>
    <t>Herrera</t>
  </si>
  <si>
    <t>PN</t>
  </si>
  <si>
    <t>Actividades de acondicionamiento y mantenimiento de terrenos para usos agrícolas: plantación o siembra de cultivos y cosecha, poda de árboles frutales y viñas, transplante de arroz y entresacado de remolacha.</t>
  </si>
  <si>
    <t>Los Santos</t>
  </si>
  <si>
    <t>PJ</t>
  </si>
  <si>
    <t>Actividades de acuicultura en agua del mar o en tanques de agua salada: cría de peces incluido la cria de peces ornamentales marinos.</t>
  </si>
  <si>
    <t>Darien</t>
  </si>
  <si>
    <t>Riesgo de mercado</t>
  </si>
  <si>
    <t>Actividades de prestación de servicios administrativos relacionados con los seguros, como la tasación y liquidación de reclamaciones. Se incluyen las siguientes actividades: evaluación de las reclamaciones, tasación de solicitudes de indemnización, evaluación del riesgo, evaluación de riesgos y daños, tasación de averías y pérdidas. Incluye la liquidación de solicitudes de indemnización.</t>
  </si>
  <si>
    <t>Actividades de administración de programa de suministro de agua potable.</t>
  </si>
  <si>
    <t>Kuna Yala</t>
  </si>
  <si>
    <t>Actividades de administración de servicios de recolección y eliminación de desperdicios.</t>
  </si>
  <si>
    <t>Embera</t>
  </si>
  <si>
    <t>Actividades de administración, gestión y el respaldo de fuerzas de defensa civil, prestación de apoyo a la elaboración de planes de emergencia y la ejecución de maniobras con la participación de instituciones civiles y de la población.</t>
  </si>
  <si>
    <t>Actividades de agentes de aduanas; emisión y tramitación de documentos de transporte y conocimientos de embarque.</t>
  </si>
  <si>
    <t>Actividades de agentes de energía eléctrica que organiza la venta de electricidad vía sistemas de distribución de energía operados por otros. Gestión de intercambiadores eléctricos.</t>
  </si>
  <si>
    <t>Actividades de agentes inmobiliarios neutrales que garantizan el cumplimiento de todas las condiciones de una transacción inmobiliaria (plicas inmobiliarias).</t>
  </si>
  <si>
    <t>Actividades de agentes y corredores de seguros (intermediarios de seguros) que venden, negocian u ofertan contratos de anualidades y pólizas de seguros y reaseguros.</t>
  </si>
  <si>
    <t>Actividades de agentes y corredores inmobiliarios.</t>
  </si>
  <si>
    <t>Actividades de almacenamiento y depósito para todo tipo de productos: explotación de silos de granos, almacenes para mercancías diversas, cámaras frigoríficas, tanques de almacenamiento, etcétera. Incluye la congelación por corriente de aire, almacenamiento de productos en zonas francas.</t>
  </si>
  <si>
    <t>Actividades de alquiler con fines operativos de automóviles de pasajeros, camiones, camionetas, remolques y vehículos de recreo. (sin conductor).</t>
  </si>
  <si>
    <t>Actividades de alquiler de automóviles privados con conductor.</t>
  </si>
  <si>
    <t>Actividades de alquiler y venta de tumbas, mantenimiento de tumbas y mausoleos.</t>
  </si>
  <si>
    <t>Actividades de análisis de la composición y pureza de minerales, etcétera.</t>
  </si>
  <si>
    <t>PERSONA JURIDICA PJ</t>
  </si>
  <si>
    <t>Actividades de análisis y pruebas relacionadas a campos científicos.</t>
  </si>
  <si>
    <t>Actividades de arrendamiento que cubre aproximadamente toda la vida útil prevista de un activo y en el que el arrendatario adquiere prácticamente todos los derechos de usufructo y asume todos los riesgos relacionados con la propiedad del activo, que puede o no ser objeto de traspaso. Esa modalidad de arrendamiento cubre la totalidad o la práctica totalidad de los costos, incluidos intereses.</t>
  </si>
  <si>
    <t>Actividades de artistas individuales, como escritores, directores,  músicos, conferencistas u oradores, escenógrafos, constructores de decorados, etcétera; escritores de todo tipo, por ejemplo, obras de ficción, de obras técnicas, etcétera., actividades de escultores, pintores, dibujantes, caricaturistas, grabadores, etcétera, se incluye la restauración de obras de arte, como cuadros, etcétera y actividades de los modelos independientes.</t>
  </si>
  <si>
    <t>Actividades de asesoramiento técnico de arquitectura en diseño de edificios y dibujo de planos de construcción.</t>
  </si>
  <si>
    <t>Actividades de asesoramiento técnico de arquitectura en planificación urbana y arquitectura paisajista.</t>
  </si>
  <si>
    <t>Actividades de asistentes de veterinario u otro personal veterinario auxiliar.</t>
  </si>
  <si>
    <t>Actividades de asociaciones de automovilistas.</t>
  </si>
  <si>
    <t>Actividades de asociaciones de consumidores.</t>
  </si>
  <si>
    <t>Actividades de asociaciones de jóvenes, asociaciones, clubes y organizaciones fraternales de estudiantes, etcétera, actividades de asociaciones que promueven actividades culturales o recreativas o reúnen a personas que comparten una afición (diferente de un deporte o juego), como clubes de poesía, literarios o de libros, clubes de historia, clubes de jardinería, clubes de cine y fotografía, clubes musicales y artísticos, clubes de artesanía y de coleccionistas, clubes sociales, clubes de carnaval, etcétera.</t>
  </si>
  <si>
    <t>Actividades de asociaciones que facilitan el contacto con otras personas con intereses similares, como clubes rotarios, logias masónicas, etcétera.</t>
  </si>
  <si>
    <t>Actividades de astrología y espiritismo.</t>
  </si>
  <si>
    <t>Actividades de asunción de la totalidad o una parte de los riesgos de pólizas de seguros existentes emitidas originariamente por otras compañías de seguros.</t>
  </si>
  <si>
    <t>Actividades de atención de la salud humana realizadas por enfermeros, enfermeras y auxiliares de enfermería, que no se llevan a cabo en hospitales ni entrañan la participación de médicos ni de odontólogos.</t>
  </si>
  <si>
    <t>Actividades de atención de la salud humana realizadas por personal especializado en acupuntura, que no se llevan a cabo en hospitales ni entrañan la participación de médicos ni de odontólogos.</t>
  </si>
  <si>
    <t>Actividades de atención de la salud humana realizadas por personal especializado en homeopatía, que no se llevan a cabo en hospitales ni entrañan la participación de médicos ni de odontólogos.</t>
  </si>
  <si>
    <t>Actividades de atención de la salud humana realizadas por personal especializado en optometría y oftalmología que no se llevan a cabo en hospitales ni entrañan la participación de médicos ni de odontólogos.</t>
  </si>
  <si>
    <t>Actividades de atención de la salud humana realizadas por personal especializado en quiropráctica, que no se llevan a cabo en hospitales ni entrañan la participación de médicos ni de odontólogos.</t>
  </si>
  <si>
    <t>Actividades de atención de la salud humana realizadas por personal paramédico especializado que no se llevan a cabo en hospitales ni entrañan la participación de médicos ni de odontólogos.</t>
  </si>
  <si>
    <t>Actividades de atención de la salud humana realizadas por: parteras,  personal especializado en fisioterapia, hidroterapia, masaje terapéutico, ergoterapia, logoterapia, podología, etcétera; que no se llevan a cabo en hospitales ni entrañan la participación de médicos ni de odontólogos.</t>
  </si>
  <si>
    <t>Actividades de atención en hogares de ancianos con atención mínima de enfermería, actividades de atención en casas de reposo sin atención de enfermería y actividades de atención en comunidades de jubilados con atención permanente.</t>
  </si>
  <si>
    <t>Actividades de atención en hogares de transición colectivos para personas con problemas sociales o personales, hogares de transición para delincuentes y campamentos disciplinarios.</t>
  </si>
  <si>
    <t>Actividades de atención en instalaciones residenciales con asistencia para la vida cotidiana.</t>
  </si>
  <si>
    <t>Actividades de atención médica y control de animales domésticos. Estas actividades son llevadas a cabo por veterinarios cualificados que prestan servicios en hospitales veterinarios así como también en establecimientos agropecuarios, en perreras, a domicilio, en consultorios, quirófanos privados y en otros lugares.</t>
  </si>
  <si>
    <t>Actividades de atención médica y control de animales, excluido los domésticos. Estas actividades son llevadas a cabo por veterinarios cualificados que prestan servicios en hospitales veterinarios así como también en establecimientos agropecuarios, a domicilio, en consultorios, quirófanos privados y en otros lugares.</t>
  </si>
  <si>
    <t>Actividades de atención odontológica de carácter general o especializado, por ejemplo, odontología, endodoncia y odontología pediátrica; estomatología; ortodoncia. Estas actividades pueden realizarse en consultorios privados, en consultorios colectivos, en clínicas ambulatorias, en clínicas anexas a empresas, escuelas, residencias de ancianos u organizaciones sindicales o fraternales y en los propios domicilios de los pacientes.</t>
  </si>
  <si>
    <t>Actividades de atención odontológica en salas de operaciones.</t>
  </si>
  <si>
    <t>Actividades de ayuda a víctimas de desastres, refugiados, inmigrantes, etcétera, incluido el suministro de alojamiento a esas personas a título temporal o por períodos prolongados, actividades de beneficencia, como recaudación de fondos y otras actividades de apoyo con fines de asistencia social.</t>
  </si>
  <si>
    <t>Actividades de banco de sangre, de esperma, de órganos para transplantes, etcétera.</t>
  </si>
  <si>
    <t>Actividades de bandas sonoras de películas cinematográficas, grabaciones de sonido para programas de televisión, etcétera.</t>
  </si>
  <si>
    <t>Actividades de baños turcos, saunas y baños de vapor, centros de spa, solarios, salones de adelgazamiento, salones de masaje, baños públicos, etcétera.</t>
  </si>
  <si>
    <t>Actividades de barrido de calles, retirada de nieve y hielo.</t>
  </si>
  <si>
    <t>Actividades de bienestar social y de orientación para niños y adolescentes, actividades de adopción y actividades para prevenir la crueldad contra los niños y otras personas.</t>
  </si>
  <si>
    <t>Actividades de buques dedicados tanto a la pesca marina como a la preparación y conservación de pescado.</t>
  </si>
  <si>
    <t>Actividades de buques-factoría que se dedican a la pesca y a la conservación de pescado, crustáceos y moluscos.</t>
  </si>
  <si>
    <t>Actividades de búsqueda, selección, recomendación y colocación de personal, incluida la colocación o búsqueda de ejecutivos, Actividades de las agencias y oficinas de selección de actores, por ejemplo, para obras de teatro y Actividades de agencia de colocación por Internet (On line).</t>
  </si>
  <si>
    <t>Actividades de cadenas de radio, es decir, la reunión de programas sonoros y su transmisión a los afiliados o suscriptores por el aire, por cable o por satélite; transmisiones de radio por Internet (estaciones de radio por Internet). Incluye la transmisión de datos integrada con transmisiones de radio.</t>
  </si>
  <si>
    <t>Actividades de capacitación de socorristas y cursos de supervivencia.</t>
  </si>
  <si>
    <t>Actividades de capacitación en informática.</t>
  </si>
  <si>
    <t>Actividades de captación de agua de: ríos, lagos, pozos, lluvia etcétera; purificación de agua para su distribución; tratamiento de agua para uso industrial y otros usos; distribución de agua por medio de: tuberías, camiones (tanqueros) u otros medios, a usuarios residenciales, comerciales, industriales y de otro tipo.</t>
  </si>
  <si>
    <t>Actividades de captura de ballenas.</t>
  </si>
  <si>
    <t>Actividades de casas de convalecencia, clínicas de reposo con atención de enfermería y residencias con cuidados de enfermería.</t>
  </si>
  <si>
    <t>Actividades de casas de salud.</t>
  </si>
  <si>
    <t>Actividades de casas de subastas al por mayor.</t>
  </si>
  <si>
    <t>Actividades de caza ordinaria y mediante trampas para fines comerciales. Captura de animales (vivos o muertos) para carne, producción de pieles incluso pieles finas, cueros (cueros de reptiles), plumas para utilizarlos en la investigación, en zoológicos o como animales domésticos.</t>
  </si>
  <si>
    <t>Actividades de centros de capacitación artesanal: corte y confección, carpintería, tallado en madera, manualidades, etcétera.</t>
  </si>
  <si>
    <t>Actividades de centros que atienden a llamadas de clientes utilizando operadores humanos, sistemas de distribución automática de llamadas, sistemas informatizados de telefonía, sistemas interactivos de respuesta de voz o métodos similares para recibir pedidos, proporcionar información sobre productos, responder a solicitudes de asistencia de los clientes o atender reclamaciones (call - center).</t>
  </si>
  <si>
    <t>Actividades de centros que realizan llamadas, usando técnicas similares, para vender o promocionar bienes o servicios a clientes potenciales, realizar estudios de mercado o encuestas de opinión pública y actividades similares para los clientes.</t>
  </si>
  <si>
    <t>Actividades de certificación de productos, como bienes de consumo, vehículos automotores, aeronaves, contenedores presurizados, centrales nucleares, etcétera.</t>
  </si>
  <si>
    <t>Actividades de clubes deportivos profesionales, semiprofesionales o de aficionados que ofrecen a sus miembros la oportunidad de participar en actividades deportivas, se incluyen las siguientes actividades: clubes de fútbol, clubes de bolos, clubes de natación, clubes de golf, clubes de boxeo, clubes de físico culturismo, clubes de deportes de invierno, clubes de ajedrez, clubes de atletismo, clubes de tiro, etcétera.</t>
  </si>
  <si>
    <t>Actividades de clubes nocturnos (night clubs).</t>
  </si>
  <si>
    <t>Actividades de cobro de cantidades adeudadas y entrega de esos fondos a los clientes, como servicios de cobro de deudas o facturas.</t>
  </si>
  <si>
    <t>Actividades de compra de acceso y capacidad de red concedida por los dueños y operadores de las redes y el abastecimiento de servicios de telecomunicaciones inalámbrico (excepto el satélite) que utilizan esta capacidad a empresas y hogares.</t>
  </si>
  <si>
    <t>Actividades de compra en derechos de acceso y capacidad de red a los propietarios y operadores de redes y utilización de esa capacidad para suministrar servicios de telecomunicaciones a empresas y hogares.</t>
  </si>
  <si>
    <t>Actividades de concesión de donaciones realizadas por asociaciones u otras organizaciones.</t>
  </si>
  <si>
    <t>Actividades de confección a la medida de prendas de vestir (costureras, sastres).</t>
  </si>
  <si>
    <t>Actividades de consorcios y agencias de noticias que suministran noticias, fotografías y artículos periodísticos a los medios de difusión.</t>
  </si>
  <si>
    <t>Actividades de construcción especializadas en un aspecto común a diferentes tipos de estructuras y que requieren conocimientos o equipo especializados: cimentación, incluida la hincadura de pilotes, instalación y desmontaje de andamios y plataformas de trabajo, excluido el alquiler de andamios y plataformas, colocación de mampuestos de ladrillo y de piedra.</t>
  </si>
  <si>
    <t>Actividades de consultoría ambiental.</t>
  </si>
  <si>
    <t>Actividades de consultoría de agronomía.</t>
  </si>
  <si>
    <t>Actividades de consultoría de seguridad.</t>
  </si>
  <si>
    <t>Actividades de consultoría distintas de las de arquitectura, ingeniería y gestión.</t>
  </si>
  <si>
    <t>Actividades de contratistas de servicio de comidas (por ejemplo, para compañías de transporte catering).</t>
  </si>
  <si>
    <t>Actividades de corretaje empresarial, gestión de la compra o venta de pequeñas y medianas empresas, incluidas prácticas profesionales y excluidas las actividades de corretaje inmobiliario.</t>
  </si>
  <si>
    <t>Actividades de creación del programa completo de una cadena de televisión para un canal, desde la compra de los componentes del programa (películas, documentales, etcétera.) hasta la producción propia de los componentes del programa auto producidos (noticias locales, reportajes en vivo) o una combinación de las dos opciones. El programa completo de televisión puede ser emitido por las unidades de producción o bien producirse para su transmisión por terceros distribuidores, como compañías de emisión por cable o proveedores de televisión por satélite, incluye la programación de canales de video a la carta.</t>
  </si>
  <si>
    <t>Actividades de cultivo de perlas, laver y otras algas comestibles.</t>
  </si>
  <si>
    <t>Actividades de decoradores de interiores.</t>
  </si>
  <si>
    <t>Actividades de descafeinado, tostado y elaboración de productos de café: café molido, café instantáneo (soluble), extractos y concentrados de café.</t>
  </si>
  <si>
    <t>Actividades de descarnadura, tundido, depilado, engrase, curtido, blanqueo, teñido, adobo de pieles y cueros de pieles finas y cueros con pelo.</t>
  </si>
  <si>
    <t>Actividades de descontaminación de instalaciones o terrenos industriales, incluidos los nucleares; Descontaminación y limpieza de aguas superficiales tras su contaminación accidental; por ejemplo, mediante la recogida de los contaminantes o la aplicación de sustancias químicas; Limpieza de derrames de petróleo y otras formas de contaminación en tierra, aguas superficiales, mares y océanos, incluidas zonas costeras; Eliminación de asbesto, pintura de plomo y otros materiales tóxicos.</t>
  </si>
  <si>
    <t>Actividades de desinfección, desratización y exterminio de plagas.</t>
  </si>
  <si>
    <t>Actividades de determinación del derecho a recibir prestaciones sociales, subsidios de alquiler o cupones de alimentos.</t>
  </si>
  <si>
    <t>Actividades de diseñadores gráficos.</t>
  </si>
  <si>
    <t>Actividades de diseño de ingeniería (es decir, aplicación de las leyes físicas y de los principios de ingeniería al diseño de máquinas, materiales, instrumentos, estructuras, procesos y sistemas) y asesoría de ingeniería para maquinaría, procesos y plantas industriales.</t>
  </si>
  <si>
    <t>Actividades de diseño de ingeniería y consultoría de ingeniería para gestión de proyectos relacionados con la construcción.</t>
  </si>
  <si>
    <t>Actividades de diseño de ingeniería y consultoría de ingeniería para proyectos de ingeniería civil, hidráulica y de tráfico.</t>
  </si>
  <si>
    <t>Actividades de diseño de ingeniería y consultoría de ingeniería para proyectos de ordenación hídrica.</t>
  </si>
  <si>
    <t>Actividades de diseño de la estructura y el contenido de los elementos siguientes (y/o escritura del código informático necesario para su creación y aplicación): programas de sistemas operativos (incluidas actualizaciones y parches de corrección), aplicaciones informáticas (incluidas actualizaciones y parches de corrección), bases de datos y páginas web.</t>
  </si>
  <si>
    <t>Actividades de diseño de productos impresos por ejemplo bocetos, diagramas, patrones, croquis, maquetas, etcétera, producción de pruebas.</t>
  </si>
  <si>
    <t>Actividades de distribución de películas, cintas de vídeo, DVD y productos similares a cines, cadenas y emisoras de televisión y exhibidores. Se incluyen adquisición de los derechos de distribución de películas, cintas de vídeo y DVD.</t>
  </si>
  <si>
    <t>Actividades de documentación e información realizadas por bibliotecas de todo tipo, salas de lectura, audición y proyección, archivos públicos abiertos al público en general o a determinadas categorías de personas, como estudiantes, científicos, empleados de la organización a la que pertenece la biblioteca, y gestión de archivos de la administración pública: organización de fondos bibliográficos, catalogación de colecciones, mantenimiento y préstamo de libros, mapas, revistas, películas, discos, cintas grabadas, obras de arte, etcétera; actividades de búsqueda para atender a solicitudes de información, servicio de archivos fotográficos y bancos de imágenes.</t>
  </si>
  <si>
    <t>Actividades de edición y publicación de las programaciones de radio y televisión. Incluso la venta de espacios publicitarios.</t>
  </si>
  <si>
    <t>Actividades de elaboración de actas textuales y registro en taquigrafía (estenotipia) de procedimientos jurídicos en directo y transcripción de los materiales correspondientes, como: servicios de redacción de actas judiciales o de registro en estenotipia, servicios públicos de estenografía.</t>
  </si>
  <si>
    <t>Actividades de emisión de señales de audiofrecuencia a través de estudios e instalaciones de emisión de radio para la transmisión de programas sonoros al público, a entidades afiliadas o a suscriptores.</t>
  </si>
  <si>
    <t>Actividades de emisión y administración de la moneda nacional; supervisión y control de la masa monetaria; recepción de depósitos para operaciones de compensación entre instituciones financieras; supervisión de las operaciones bancarias; mantenimiento de las reservas nacionales de divisas; función de banco del gobierno. Las actividades de los bancos centrales pueden variar por razones institucionales.</t>
  </si>
  <si>
    <t>Actividades de encuadernación de hojas impresas para confeccionar libros, folletos, revistas, catálogos etcétera, mediante el colado, cortado, ensamblado, engomado, compaginado, hilvanado (cosido), encuadernado con adhesivo, recortado, estampado en oro, encuadernación espiral, etcétera.</t>
  </si>
  <si>
    <t>Actividades de enriquecimiento de minerales de uranio, plutonio, torio y producción de elementos combustibles para reactores nucleares.</t>
  </si>
  <si>
    <t>Actividades de ensayos de ensayos radiográficos de soldaduras y juntas y rendimiento de maquinaría completa: motores, automóviles, equipo electrónico, etcétera.</t>
  </si>
  <si>
    <t>Actividades de ensayos en el campo de la higiene alimentaria, incluidas actividades de ensayo y control veterinario en relación con la producción de alimentos.</t>
  </si>
  <si>
    <t>Actividades de ensayos para determinar las propiedades físicas y el rendimiento de productos y materiales en cuanto, a su resistencia, espesor, durabilidad, radiactividad, etcétera.</t>
  </si>
  <si>
    <t>Actividades de ensayos y mediciones de indicadores ambientales: contaminación del aire y del agua etcétera.</t>
  </si>
  <si>
    <t>Actividades de enseñanza de idiomas y clases de conversación.</t>
  </si>
  <si>
    <t>Actividades de enseñanza de métodos de lectura rápida y cursos de oratoria.</t>
  </si>
  <si>
    <t>Actividades de enseñanza que no puede asignarse a un nivel determinado, incluye los procesos de formación docente de capacitación y perfeccionamiento.</t>
  </si>
  <si>
    <t>Actividades de entidades jurídicas (es decir, de fondos, planes y/o programas) organizadas para proporcionar prestaciones de jubilación exclusivamente para los empleados o miembros de la entidad patrocinadora. Abarca planes de pensiones con prestaciones definidas y planes individuales en los que las prestaciones dependen de las contribuciones del afiliado. Se incluyen las siguientes actividades: Planes de prestaciones sociales para los empleados, fondos y planes de pensiones, planes de jubilación.</t>
  </si>
  <si>
    <t>Actividades de entidades jurídicas organizadas para la mancomunión de valores u otros activos financieros, sin gestión, en nombre de accionistas o beneficiarios. Las carteras se adaptan a especificaciones concretas para lograr determinadas características; por ejemplo, de diversificación, riesgo, rendimiento y variabilidad de precio. Esas entidades obtienen intereses, dividendos y otras rentas de la propiedad, pero tienen pocos empleados y no obtienen ingresos por concepto de venta de servicios. Se incluyen las siguientes actividades: fondos de inversión de participación abierta; fondos de inversión cerrados; fideicomisos, legados o cuentas de agencia, administrados en nombre de los beneficiarios en virtud de un contrato de fiducia, un testamento o un contrato de representación; sociedades de inversión mobiliaria.</t>
  </si>
  <si>
    <t>Actividades de envasado y empaquetado a cambio de una retribución o por contrato, con intervención o no de procesos automatizados: embotellado de líquidos, incluidos alimentos y bebidas, envasado o empaquetado de sólidos (embalaje con plástico de burbujas, recubrimiento con papel aluminio, etcétera).</t>
  </si>
  <si>
    <t>Actividades de escuelas de conducir que no conceden certificados ni permisos profesionales.</t>
  </si>
  <si>
    <t>Actividades de escuelas de vuelo.</t>
  </si>
  <si>
    <t>Actividades de estudios geofísicos, geológicos y sismográficos.</t>
  </si>
  <si>
    <t>Actividades de etiquetado, estampado e impresión.</t>
  </si>
  <si>
    <t>Actividades de explotación de discotecas y pistas de baile incluye karaokes, etcétera.</t>
  </si>
  <si>
    <t>Actividades de explotación de ferias y exposiciones de carácter recreativo, incluido la explotación de juegos accionados con monedas.</t>
  </si>
  <si>
    <t>Actividades de extinción y prevención de incendios forestales.</t>
  </si>
  <si>
    <t>Actividades de extracción de carbón de piedra en minas, incluyendo la extracción a través de métodos de licuefacción, recuperación de carbón de piedra de escombreras, limpieza, cribado, clasificación, pulverización, compresión, etcétera; del carbón para clasificarlo, mejorar su calidad o facilitar su transporte o almacenamiento.</t>
  </si>
  <si>
    <t>Actividades de forja, prensado, estampado y laminado de metales; pulvimetalurgia, producción de objetos de metal directamente a partir de polvos de metal que se someten a tratamiento calorífico (sinterización) o de compresión.</t>
  </si>
  <si>
    <t>Actividades de formación artística, escuelas de teatro, escuelas de bellas artes y escuelas de artes interpretativas (excepto las académicas).</t>
  </si>
  <si>
    <t>Actividades de formación religiosa.</t>
  </si>
  <si>
    <t>Actividades de fotocopiado y realización de duplicados.</t>
  </si>
  <si>
    <t>Actividades de fumigación de cultivos, incluida la fumigación aérea; tratamiento de cultivos, control de plagas (incluidos los conejos); en relación con la agricultura.</t>
  </si>
  <si>
    <t>Actividades de galerías de arte comerciales en establecimientos especializados.</t>
  </si>
  <si>
    <t>Actividades de gestión de sistemas de alcantarillado y de instalaciones de tratamiento de aguas residuales; recolección y transporte de aguas residuales humanas o industriales de uno o diversos usuarios, así como de agua de lluvia, por medio de redes de alcantarillado, colectores, tanques y otros medios de transporte (camiones cisterna de recogida de aguas negras, etcétera); vaciado y limpieza de pozos negros y fosas sépticas, fosos y pozos de alcantarillados; mantenimiento de inodoros de acción química; tratamiento de aguas residuales (incluidas aguas residuales humanas e industriales, agua de piscinas, etcétera) mediante procesos físicos, químicos y biológicos como los de dilución, cribado, filtración, sedimentación, etcétera; mantenimiento y limpieza de cloacas y alcantarillas, incluido el desatasco de cloacas.</t>
  </si>
  <si>
    <t>Actividades de gestión y consultoría para la transmisión de datos.</t>
  </si>
  <si>
    <t>Actividades de guardería o atención diurna de niños, incluyendo el cuidado diurno de niños con discapacidad.</t>
  </si>
  <si>
    <t>Actividades de impresión de libros, diccionarios, enciclopedias y folletos, manuscritos musicales y partitura, mapas, atlas, carteles, etcétera; mediante impresión por Offset, fotograbación, impresión flexográfica e impresión en otros tipos de prensa, maquinas autocopistas, impresoras estampadoras, etcétera, incluida la impresión rápida.</t>
  </si>
  <si>
    <t>Actividades de impresión de periódicos, revistas y otras publicaciones periódicas.</t>
  </si>
  <si>
    <t>Actividades de impresión de pósters, gigantografías, catálogos de publicidad, prospectos y otros impresos publicitarios, calendarios, formularios comerciales, directorios y otros materiales impresos de uso comercial, papel de correspondencia álbumes, agendas personales, diarios, tarjetas de invitación, de visita, de presentación y otros materiales impresos mediante impresión por Offset, fotograbación, impresión flexográfica e impresión en otros tipos de prensa, maquinas autocopistas, impresoras estampadoras, etcétera, incluida la impresión rápida.</t>
  </si>
  <si>
    <t>Actividades de impresión de sellos de correo, estampillas y timbres fiscales, documentos de títulos, boletos de entradas a espectáculos, cheques y otros valores o documentos de garantía y de seguridad, mediante impresión por Offset, fotograbación, impresión flexográfica e impresión en otros tipos de prensa, maquinas autocopistas, impresoras estampadoras, etcétera, incluida la impresión rápida.</t>
  </si>
  <si>
    <t>Actividades de impresión directa en textiles, plásticos, vidrio, metal, madera y cerámica (excepto serigrafía sobre textiles o prendas de vestir).</t>
  </si>
  <si>
    <t>Actividades de Impresión en etiquetas o marbetes (por procedimientos litográficos, de rotograbado, flexográficos, u otros).</t>
  </si>
  <si>
    <t>Actividades de instalación (montaje) de computadoras personales.</t>
  </si>
  <si>
    <t>Actividades de instalación, reparación, reconstrucción y ajuste de dispositivos mecánicos o eléctricos de cierre, cajas de caudales y cajas fuertes. La unidad que lleva a cabo esta actividad puede dedicarse también a la venta de estos dispositivos mecánicos o eléctricos de cierre, cajas de caudales y cajas fuertes.</t>
  </si>
  <si>
    <t>Actividades de intermediación en materia de patentes (gestión de la compra y venta de patentes).</t>
  </si>
  <si>
    <t>Actividades de inventarios forestales y evaluación de existencias maderables, lucha contra plagas forestales y servicios de consultoría de gestión forestal.</t>
  </si>
  <si>
    <t>Actividades de inversión por cuenta propia, como las de compañías de capital riesgo, clubes de inversión, etcétera.</t>
  </si>
  <si>
    <t>Actividades de laboratorios clínicos de análisis de sangre, orina, etcétera.</t>
  </si>
  <si>
    <t>Actividades de Laboratorios de radiología (rayos X) y otros centros de diagnóstico por imagen.</t>
  </si>
  <si>
    <t>Actividades de laboratorios policiales.</t>
  </si>
  <si>
    <t>Actividades de las agencias de viajes dedicadas principalmente a vender servicios de viajes, de viajes organizados, de transporte y de alojamiento, al por mayor o al por menor, al público en general y a clientes comerciales.</t>
  </si>
  <si>
    <t>Actividades de las ligas deportivas y de órganos reguladores.</t>
  </si>
  <si>
    <t>Actividades de las organizaciones cuyos miembros están interesados principalmente en una disciplina científica, práctica profesional o esfera técnica concreta, como: colegios de médicos, abogados, contables, ingenieros, arquitectos, etcétera; actividades de asociaciones de especialistas en el campo científico, académico o cultural, como sociedades científicas, asociaciones de escritores, pintores, artistas de diversos tipos, periodistas, etcétera; difusión de información, establecimiento y fiscalización del cumplimiento de normas profesionales, representación ante organismos públicos y relaciones públicas de las asociaciones profesionales.</t>
  </si>
  <si>
    <t>Actividades de las organizaciones religiosas o de particulares que prestan servicios directamente a los fieles en iglesias, mezquitas, templos, sinagogas y otros lugares de culto y servicios religiosos de honras fúnebres.</t>
  </si>
  <si>
    <t>Actividades de lavado, corte, recorte, peinado, teñido, coloración, ondulación y alisado del cabello y otras actividades similares para hombres y mujeres; afeitado y recorte de la barba; masajes faciales, manicura y pedicura, tatuajes, maquillaje, etcétera.</t>
  </si>
  <si>
    <t>Actividades de licuefacción de gas para facilitar su transporte.</t>
  </si>
  <si>
    <t>Actividades de limpiabotas (betuneros), porteadores de maletas, personas encargadas de estacionar vehículos, etcétera.</t>
  </si>
  <si>
    <t>Actividades de limpieza especializada de edificios, como limpieza de ventanas, limpieza de chimeneas y hogares de chimenea, hornos, incineradores, limpieza de maquinaria industrial, calderas, conductos de ventilación, extractores de aire, actividades de limpieza de edificios e instalaciones industriales n.c.p.</t>
  </si>
  <si>
    <t>Actividades de limpieza exterior de edificios de todo tipo, como oficinas, fábricas, establecimientos comerciales, instituciones y otros locales comerciales, profesionales y edificios con múltiples unidades residenciales (multifamiliares).</t>
  </si>
  <si>
    <t>Actividades de los guías de montaña.</t>
  </si>
  <si>
    <t>Actividades de los hogares como empleadores de personal doméstico, como sirvientes, cocineros, camareros, ayudantes de cámara, mayordomos, lavanderos, jardineros, porteros, mozos de cuadra, conductores, conserjes, institutrices, niñeras, preceptores, secretarios, etcétera. El personal doméstico empleado puede así declarar la actividad de su empleador en los censos o estudios, aunque el empleador sea un particular. El producto resultante de esa actividad es consumido por el propio hogar empleador.</t>
  </si>
  <si>
    <t>Actividades de mandos y fuerzas de ingeniería, transporte, comunicaciones, inteligencia, suministro de materiales, personal y otras fuerzas conexas no destinados al combate.</t>
  </si>
  <si>
    <t>Actividades de mantenimiento de terrenos en buenas condiciones ecológicas como la plantación de plantas de protección contra el ruido, el viento, la erosión, la visibilidad y el deslumbramiento.</t>
  </si>
  <si>
    <t>Actividades de mantenimiento y reparación de motocicletas.</t>
  </si>
  <si>
    <t>Actividades de misiones diplomáticas y consulares cuando están determinadas por el país en el que se encuentran y no del país que representan.</t>
  </si>
  <si>
    <t>Actividades de monasterios y conventos, actividades de retiro religioso.</t>
  </si>
  <si>
    <t>Actividades de museos de arte, orfebrería, muebles, trajes, cerámica, platería, museos de historia natural y de ciencias, museos tecnológicos, históricos, militares y al aire libre; se incluye la gestión de lugares y edificios históricos y otros museos especializados.</t>
  </si>
  <si>
    <t>Actividades de notarios públicos, prestación de asesoramiento en general, preparación de documentos jurídicos: escrituras de constitución, contratos de sociedad y documentos similares para la formación de sociedades, patentes y derechos de autor, escrituras, testamentos, fideicomisos, etcétera.</t>
  </si>
  <si>
    <t>Actividades de oficinas de cambio.</t>
  </si>
  <si>
    <t>Actividades de operación de instalaciones de generación de energía eléctrica, por diversos medios: térmica (turbina de gas o diesel), nuclear, hidroeléctrica, solar, mareal y de otros tipos incluso de energía renovable.</t>
  </si>
  <si>
    <t>Actividades de operación de rellenos sanitarios para la eliminación de desechos no peligrosos; eliminación de desechos no peligrosos mediante combustión o incineración o por otros métodos, con o sin producción resultante de electricidad o vapor, combustibles sustitutivos, biogás, cenizas u otros subproductos para su utilización posterior, etcétera.</t>
  </si>
  <si>
    <t>Actividades de operación en sistemas de distribución por cable (por ejemplo, para la distribución de datos y señales de televisión).</t>
  </si>
  <si>
    <t>Actividades de operación, mantenimiento o facilitación del acceso a servicios de transmisión de voz, datos, texto, sonido y vídeo utilizando una infraestructura de telecomunicaciones alambricas, como: operación y mantenimiento de sistemas de conmutación y transmisión para suministrar servicios de comunicaciones de punto a punto por líneas alambricas, por microondas o por una combinación de líneas alambricas y conexiones por satélite.</t>
  </si>
  <si>
    <t>Actividades de operación, mantenimiento o facilitación del acceso a servicios de transmisión de voz, datos, texto, sonido y vídeo utilizando una infraestructura de telecomunicaciones por satélite, actividades de suministro de acceso a Internet por el operador de la infraestructura de telecomunicaciones por satélite.</t>
  </si>
  <si>
    <t>Actividades de operaciones preparatorias de fibras textiles: devanado y lavado de seda, desengrase, carbonización y teñido de vellón, cardado y peinado de toda clase de fibras animales, vegetales, artificiales.</t>
  </si>
  <si>
    <t>Actividades de organizaciones cuyos miembros se interesan principalmente por el desarrollo y la prosperidad de las empresas de un determinado sector empresarial o comercial incluido el sector agropecuario, o en la situación y el crecimiento económico de una determinada zona geográfica o subdivisión política, independientemente de la rama de actividad y actividades de cámaras de comercio, gremios y organizaciones similares. Incluye actividades de federaciones empresariales y patronales y la difusión de la información, establecimiento y fiscalización del cumplimiento de normas profesionales, representación ante organismos públicos, relaciones públicas y negociaciones laborales de las asociaciones empresariales y de empleadores.</t>
  </si>
  <si>
    <t>Actividades de organizaciones genealógicas.</t>
  </si>
  <si>
    <t>Actividades de organizaciones internacionales, como las Naciones Unidas y los organismos especializados del sistema de las Naciones Unidas, órganos regionales, etcétera, el Fondo Monetario Internacional, el Banco Mundial, la Organización de Cooperación y Desarrollo Económicos, la Organización de Países Exportadores de Petróleo, las Comunidades Europeas, la Asociación Europea de Libre Comercio, etcétera.</t>
  </si>
  <si>
    <t>Actividades de organizaciones no afiliadas directamente a un partido político que promueven una causa o cuestión pública mediante campañas de educación del público, influencia política, recaudación de fondos, etcétera; como iniciativas ciudadanas y movimientos de protesta; actividades de movimientos ambientalistas o ecologista; actividades de organizaciones de apoyo a servicios comunitarios y educativos n.c.p.; actividades de organizaciones para la protección y del adelanto de grupos especiales; por ejemplo, grupos étnicos y minoritarios y actividades de asociaciones con fines patrióticos, incluidas asociaciones de veteranos de guerra.</t>
  </si>
  <si>
    <t>Actividades de organizaciones políticas y organizaciones auxiliares: organizaciones juveniles vinculadas a un partido político, cuya finalidad es influir en los procesos de adopción de decisiones de los órganos públicos colocando en puestos políticos a miembros y simpatizantes del partido, y realizan actividades de información, relaciones públicas, recaudación de fondos, etcétera.</t>
  </si>
  <si>
    <t>Actividades de otorgamiento de crédito de instituciones dedicadas a la intermediación monetaria en las que el crédito puede adoptar diferentes formas como: préstamos, hipotecas, tarjetas de crédito, etcétera. Proporcionando los servicios de: financiamiento para comercio internacional, provisión de financiamiento a largo plazo para la industria a través de bancos industriales, concesión de crédito a los consumidores.</t>
  </si>
  <si>
    <t>Actividades de parques de atracción y parques temáticos, incluida la explotación de diversas atracciones mecánicas y acuáticas, juegos, espectáculos, exposiciones temáticas y lugares de picnics.</t>
  </si>
  <si>
    <t>Actividades de parques recreativos y playas, incluido el alquiler de casetas, casilleros, sillas, hamacas; la gestión de instalaciones de transporte recreativo; por ejemplo, puertos deportivos, y el alquiler de equipo de esparcimiento y recreo como parte integral de los servicios de esparcimiento, bananas, lanchas, etcétera.</t>
  </si>
  <si>
    <t>Actividades de periodistas independientes.</t>
  </si>
  <si>
    <t>Actividades de personal paramédico de odontología,  como terapeutas dentales, enfermeros escolares con conocimientos de odontología e higienistas dentales, que pueden atender a pacientes sin la presencia del odontólogo pero son supervisados periódicamente por éste.</t>
  </si>
  <si>
    <t>Actividades de personas, empresas y otras entidades que gestionan carteras y fondos a cambio de una retribución o por contrato. Se incluyen las siguientes actividades: gestión de fondos de pensiones, gestión de fondos mutuos de inversión y gestión de otros fondos de inversión.</t>
  </si>
  <si>
    <t>Actividades de pesca de altura y costera: extracción de peces, crustáceos y moluscos marinos, tortugas, erizos de mar, ascidias y otros tunicados, etcétera.</t>
  </si>
  <si>
    <t>Actividades de planificación y diseño de sistemas informáticos que integran equipo y programas informáticos y tecnología de las comunicaciones.</t>
  </si>
  <si>
    <t>Actividades de postproducción, como: edición, rotulación, subtitulado, créditos subtitulados para sordos, gráficos, animación y efectos especiales producidos por ordenador, transferencia de película a cinta; actividades de laboratorios cinematográficos y de laboratorios especiales para películas de animación, incluido el revelado de estas cintas.</t>
  </si>
  <si>
    <t>Actividades de preparación de la cosecha para su comercialización en los mercados primarios: limpieza, recorte, clasificación, desinfección, empacado poscosecha, encerado de frutas.</t>
  </si>
  <si>
    <t>Actividades de preparación de las declaraciones tributarias de las personas y empresas; asesoramiento y de representación de clientes ante las autoridades tributarias.</t>
  </si>
  <si>
    <t>Actividades de preparación o auditoria de las cuentas financieras y examen y certificación de cuentas.</t>
  </si>
  <si>
    <t>Actividades de preparación y servicio de bebidas para su consumo inmediato en: bares, tabernas, coctelerías, discotecas (con suministro predominante de bebidas) cervecerías y pubs.</t>
  </si>
  <si>
    <t>Actividades de preparación y servicio de bebidas para su consumo inmediato en: cafés, tiendas de jugos de fruta, vendedores ambulantes de bebidas, etcétera.</t>
  </si>
  <si>
    <t>Actividades de prestación de una serie de servicios administrativos de oficina corrientes, como recepción, planificación financiera, facturación y registro, personal y distribución física (servicios de mensajería) y logística, a cambio de una retribución o por contrato.</t>
  </si>
  <si>
    <t>Actividades de préstamos fuera del sistema bancario, otorgamiento de créditos para vivienda por instituciones especializadas que no reciben depósitos, se incluyen actividades realizadas por las casas de empeño y montes de piedad.</t>
  </si>
  <si>
    <t>Actividades de procesamiento de desperdicios y desechos metálicos y no metálicos y de otros artículos para convertirlos en materias primas secundarias, normalmente mediante un proceso de transformación mecánico o químico; Recuperación de materiales de corrientes de desechos: Separación y clasificación de materiales recuperables de corrientes de desechos no peligrosos (basura); Separación y clasificación en categorías distintas de materiales recuperables mezclados como: papel, plásticos, latas de bebidas usadas, y metales. Entre los procesos de transformación mecánica o química que se realizan se cuentan los siguientes: Aplastamiento mecánico de desperdicios metálicos, como: automóviles usados, lavadoras usadas, bicicletas usadas, etcétera, para su posterior clasificación y separación; Desguace de automóviles, buques, computadoras, aparatos de televisión y otros equipos para la recuperación de materiales; Reducción mecánica de grandes volúmenes de metal, como vagones de ferrocarril; Trituración de desechos de metal, vehículos desechados, etcétera; Otros métodos de tratamiento mecánico, como el corte y el prensado para reducir el volumen.</t>
  </si>
  <si>
    <t>Actividades de procesamiento y suministro de servicio de registro de datos: elaboración completa de datos facilitados por los clientes, generación de informes especializados a partir de datos facilitados por los clientes.</t>
  </si>
  <si>
    <t>Actividades de producción de grabaciones matrices originales de sonido, como cintas magnetofónicas, CD.</t>
  </si>
  <si>
    <t>Actividades de producción de obras artísticas incluso piedras litográficas y planchas de madera preparadas.</t>
  </si>
  <si>
    <t>Actividades de producción de películas cinematográficas, videos, Producción programas y anuncios de televisión.</t>
  </si>
  <si>
    <t>Actividades de producción de productos de reprografía (copiadora).</t>
  </si>
  <si>
    <t>Actividades de productores o empresarios de espectáculos artísticos en vivo, aporten o no ellos mismos las instalaciones correspondientes.</t>
  </si>
  <si>
    <t>Actividades de productores o empresarios de espectáculos en vivo distintos de los artísticos o deportivos, aporten o no ellos mismos las instalaciones correspondientes.</t>
  </si>
  <si>
    <t>Actividades de productores promotores y actividades relacionadas con la promoción de competencias deportivas, con o sin instalaciones.</t>
  </si>
  <si>
    <t>Actividades de promoción turística.</t>
  </si>
  <si>
    <t>Actividades de pronóstico del tiempo (previsión meteorológica).</t>
  </si>
  <si>
    <t>Actividades de publicación de programas informáticos comerciales (no personalizados): sistemas operativos, aplicaciones comerciales y otras aplicaciones, juegos informáticos para todas las plataformas.</t>
  </si>
  <si>
    <t>Actividades de publicación y edición de periódicos, incluidos los publicitarios con una periodicidad mayor a cuatro veces por semana. Esta información puede ser editada en formato impresos o electrónicos, incluido Internet.</t>
  </si>
  <si>
    <t>Actividades de recepción de depósitos y/o similares cercanos de depósitos y la concesión de créditos o préstamos de fondos. La concesión de crédito puede adoptar diversas formas, como préstamos, hipotecas, transacciones con tarjetas de crédito, etc. Esas actividades son realizadas en general por instituciones monetarias diferentes de los bancos centrales, como: cajas de ahorros, cooperativas de crédito y actividades de giro postal.</t>
  </si>
  <si>
    <t>Actividades de recepción de depósitos y/o similares cercanos de depósitos y la concesión de créditos o préstamos de fondos. La concesión de crédito puede adoptar diversas formas, como préstamos, hipotecas, transacciones con tarjetas de crédito, etc. Esas actividades son realizadas en general por instituciones monetarias diferentes de los bancos centrales, como; Actividades de concesión de crédito para compra de vivienda de instituciones especializadas que reciben depósitos (mutualistas).</t>
  </si>
  <si>
    <t>Actividades de recepción de depósitos y/o similares cercanos de depósitos y la concesión de créditos o préstamos de fondos. La concesión de crédito puede adoptar diversas formas, como préstamos, hipotecas, transacciones con tarjetas de crédito, etc. Esas actividades son realizadas por bancos diferentes del Banco Central.</t>
  </si>
  <si>
    <t>Actividades de recolección de desechos peligrosos: sustancias explosivas, oxidantes, inflamables, tóxicas, irritantes, carcinógenas, corrosivas o infecciosas y otras substancias y preparados nocivos perjudiciales para la salud humana y el medio ambiente como: aceites usados de buques o garajes, residuos biológicos peligrosos, pilas y baterías usadas; La identificación, tratamiento, embalado y etiquetado de los desechos para su transporte. Se incluyen las siguientes actividades de recolección de desechos peligrosos y gestión de estaciones de expedición de desechos peligrosos.</t>
  </si>
  <si>
    <t>Actividades de recolección y producción de leña.</t>
  </si>
  <si>
    <t>Actividades de recopilación de información, como historiales de crédito y de empleo de personas e historiales de crédito de empresas, y suministro de esa información a instituciones financieras, empresas de venta al por menor y otras entidades que necesitan poder evaluar la solvencia de esas personas y empresas.</t>
  </si>
  <si>
    <t>Actividades de registro de las transacciones comerciales de empresas y otras entidades.</t>
  </si>
  <si>
    <t>Actividades de relación social, como las agencias que se encargan de la contratación de acompañantes o poner en contacto entre sí a personas que buscan compañía o amistad, y las agencias matrimoniales.</t>
  </si>
  <si>
    <t>Actividades de remolque y asistencia en carreteras.</t>
  </si>
  <si>
    <t>Actividades de representación jurídica de los intereses de una parte contra otra, sea o no ante tribunales u otros órganos judiciales, realizadas por abogados o bajo la supervisión de abogados: asesoramiento y representación en procedimientos civiles, procedimientos penales y en relación con conflictos laborales.</t>
  </si>
  <si>
    <t>Actividades de reproducción a partir de copias matrices (originales) de: discos gramofónicos, discos compactos y cintas con música u otras grabaciones de sonido.</t>
  </si>
  <si>
    <t>Actividades de reproducción a partir de copias matrices de programas informáticos y datos en discos.</t>
  </si>
  <si>
    <t>Actividades de reproducción de copias matrices (originales) de discos, discos compactos, cintas con películas y otras grabaciones de video.</t>
  </si>
  <si>
    <t>Actividades de reproducción de películas cinematográficas para su distribución en cines. Se incluyen actividades de archivos cinematográficos, etcétera.</t>
  </si>
  <si>
    <t>Actividades de residencias de ancianos con atención de enfermería.</t>
  </si>
  <si>
    <t>Actividades de revelado, impresión, ampliación de fotografías y películas de los clientes, laboratorios de revelado de películas e impresión de fotografías; copia, restauración y retoque de fotografías, negativos de fotografías y películas, incluido actividades de tiendas de revelado rápido (que no formen parte de comercios de venta al por menor de cámaras).</t>
  </si>
  <si>
    <t>Actividades de reventa de servicios de telecomunicaciones (suministro de servicios telefónicos y de Internet en instalaciones abiertas al público: cabinas telefónicas y cibercafés.)</t>
  </si>
  <si>
    <t>Actividades de sacrificio, faenamiento, preparación, producción y empacado de carne fresca refrigerada o congelada incluso en piezas o porciones individuales de: cuyes, conejos, rana (ancas de rana) etcétera,</t>
  </si>
  <si>
    <t>Actividades de secado, aserrado, acepilladura y maquinado de madera tableado, descortezado y desmenuzamiento de troncos; obtención de lana de madera, harina de madera y partículas de madera; impregnación y tratamiento químico de la madera con agentes conservantes y otras sustancias (madera preparada o tratada).</t>
  </si>
  <si>
    <t>Actividades de sepultura e incineración de cadáveres humanos o animales y actividades conexas: preparación de los despojos para su inhumación o cremación y servicios de embalsamiento y otros servicios de pompas fúnebres; prestación de servicios de inhumación y cremación, alquiler de locales especiales en funerarias.</t>
  </si>
  <si>
    <t>Actividades de servicio de limpieza de metales: desbarbado, limpieza con chorro de arena, pulimento en tambor giratorio, bruñido, pulido, limpieza de metales, realizadas a cambio de una retribución o por contrato.</t>
  </si>
  <si>
    <t>Actividades de servicio de maquinado de metales: taladrado, torneado, fresado, erosión, alisado, lapidado, brochado, aplanado, aserrado, esmerilado, afilado, soldadura, empalme, cortado, grabado, etcétera, de piezas de metal realizadas a cambio de una retribución o por contrato.</t>
  </si>
  <si>
    <t>Actividades de servicio de revestimiento de metales: enchapado, anodización, coloreado, plastificado, esmaltado, lacado, cromado, etcétera, realizadas a cambio de una retribución o por contrato.</t>
  </si>
  <si>
    <t>Actividades de servicio de tratamiento calorífico de metales, endurecimiento de metales realizadas a cambio de una retribución o por contrato.</t>
  </si>
  <si>
    <t>Actividades de servicios combinados de impresión de texto e imágenes.</t>
  </si>
  <si>
    <t>Actividades de servicios de  deberes dirigidos, tutoría académica, preparación para el ingreso a la universidad, centros de enseñanza que ofrecen cursos de recuperación y cursos de repaso para exámenes profesionales.</t>
  </si>
  <si>
    <t>Actividades de servicios de asesoramiento en inversiones y corredores hipotecarios.</t>
  </si>
  <si>
    <t>Actividades de servicios de extracción de petróleo y gas realizadas a cambio de una retribución o por contrato: sondeos, exploración (por ejemplo: métodos tradicionales de prospección, como observaciones geológicas en posibles yacimientos); perforación dirigida y reperforación; perforación inicial; erección, reparación y desmantelamiento de torres de perforación, cementación de tubos de encamisado de los pozos de petróleo y gas, bombeo, taponamiento y abandono de pozos, etcétera; licuefacción y regasificación de gas natural para su transporte, realizadas en el lugar de extracción; drenaje y bombeo.</t>
  </si>
  <si>
    <t>Actividades de servicios de grabación de sonido en estudio o en otros lugares, incluida la producción de programas de radio grabados (es decir, no emitidos en directo).</t>
  </si>
  <si>
    <t>Actividades de servicios de preparación de placas, planchas y tintes para el estampado y la impresión e impresión en relieve (incluidas planchas de fotopolímeros), preparación de la composición de imágenes y placas para imprentas tipográficas y de Offset. Composición tipografía, fotocomposición, la incorporación de datos antes de la impresión, incluso mediante el escaneo y reconocimiento óptico de caracteres, compaginación electrónica y grabado de cilindros para rotograbado.</t>
  </si>
  <si>
    <t>Actividades de servicios para animales domésticos, como las residencias y peluquerías para animales, paseo y adiestramiento de animales.</t>
  </si>
  <si>
    <t>Actividades de sociedades de cartera, es decir, unidades tenedoras de activos de un grupo de empresas filiales (con participación de control en su capital social) y cuya actividad principal consiste en la propiedad del grupo. Las sociedades de cartera clasificadas en esta clase no suministran ningún otro servicio a las empresas participadas, es decir, no administran ni gestionan otras unidades.</t>
  </si>
  <si>
    <t>Actividades de subtitulado simultáneo para sordos en tiempo real de retransmisiones en directo por televisión, reuniones, conferencias, etcétera.</t>
  </si>
  <si>
    <t>Actividades de suministro de acceso a Internet por los operadores de la infraestructura de telecomunicaciones inalámbricas.</t>
  </si>
  <si>
    <t>Actividades de suministro en acceso a Internet por los operadores de la infraestructura de telecomunicaciones alambricas.</t>
  </si>
  <si>
    <t>Actividades de supervisión a distancia de sistemas electrónicos de seguridad, como los de alarma contra robos y contra incendios, incluido su instalación y mantenimiento. La unidad que lleva a cabo esta actividad puede dedicarse también a la venta de estos sistemas de seguridad.</t>
  </si>
  <si>
    <t>Actividades de tasación para antigüedades, joyas, etcétera, distintas de la tasación de inmuebles y de la relacionada con los seguros.</t>
  </si>
  <si>
    <t>Actividades de todo tipo de investigadores privados, independientemente del tipo de cliente y de la finalidad de la investigación, servicios de investigación y de detectives y otras actividades de investigación.</t>
  </si>
  <si>
    <t>Actividades de topografía (agrimensura, medición de tierras y límites), actividades de estudios hidrológicos y actividades de estudios de subsuelo.</t>
  </si>
  <si>
    <t>Actividades de tostado de piritas de hierro.</t>
  </si>
  <si>
    <t>Actividades de traducción e interpretación.</t>
  </si>
  <si>
    <t>Actividades de transmisión a los consumidores por sistemas de comunicación directa por satélite de programas visuales, sonoros o de texto recibidos de redes de cable o estaciones de televisión o cadenas de radio locales. (Las unidades clasificadas en esa clase no producen por lo general material de programación).</t>
  </si>
  <si>
    <t>Actividades de transmisión de datos integrados con emisiones de televisión.</t>
  </si>
  <si>
    <t>Actividades de transporte de pasajeros por carretera: servicios regulares de autobuses de larga distancia servicios de viajes contratados, excursiones y otros servicios ocasionales de transporte en autobús, tricimotos, servicios de enlace con aeropuertos.</t>
  </si>
  <si>
    <t>Actividades de transporte, distribución y suministro de combustibles gaseosos de cualquier tipo por medio de un sistema de tuberías, venta de gas a los usuarios por medio de tuberías, actividades de los agentes o corredores que venden gas a través de sistemas de distribución operados por otros y Actividades de bolsas de productos básicos y mercados de capacidad de transporte para combustibles gaseosos.</t>
  </si>
  <si>
    <t>Actividades de tratamiento de desechos orgánicos para su transformación. Incluye la producción de compost con desechos orgánicos.</t>
  </si>
  <si>
    <t>Actividades de venta de boletos para obras de teatro, competiciones deportivas y otras actividades de diversión y entretenimiento.</t>
  </si>
  <si>
    <t>Actividades de veterinaria que requieren la utilización de ambulancia.</t>
  </si>
  <si>
    <t>Actividades destinadas a proporcionar asistencia social las 24 horas del día a niños y a determinadas categorías de personas que no pueden valerse plenamente por sí mismas, en las que el tratamiento médico o la enseñanza no son componentes importantes, como: orfanatos, hogares y albergues infantiles, albergues temporales para personas sin hogar e instituciones que atienden a madres solteras y a sus hijos. Estas actividades pueden ser realizadas por organizaciones públicas o privadas.</t>
  </si>
  <si>
    <t>Actividades estrechamente relacionadas con seguros y fondos de pensiones (excepto el ajuste de reclamaciones y las actividades de agentes de seguros) administración de salvamentos, servicios actuariales, etcétera.</t>
  </si>
  <si>
    <t>Actividades graficas, como el estampado en hueco y estampado a troquel, impresión de libros Braille, troquelado y perforado, estampado en relieve, barnizado y laminado, alzado, encartaciôn y plegado.</t>
  </si>
  <si>
    <t>Actividades logísticas: planificación, diseño y apoyo de operaciones de transporte, almacenamiento y distribución; contratación de espacio en buques y aeronaves, organización de envíos de grupo e individuales (incluidas la recogida y entrega de mercancías y la agrupación de envíos); Manipulación de mercancías, como: el embalaje temporal con la exclusiva finalidad de proteger las mercancías durante el tránsito, desembalaje, muestreo y pesaje de la carga.</t>
  </si>
  <si>
    <t>Actividades no diferenciadas de hogares como productores de bienes de subsistencia, es decir, las actividades de los hogares que producen diversos bienes para su propia subsistencia. Esas actividades comprenden la caza y la recolección, la agricultura, la construcción de viviendas y la confección de prendas de vestir y otros bienes producidos por los hogares para su propia subsistencia. Si los hogares se dedican a la producción de bienes para el mercado, se clasifican en la rama de producción correspondiente a esos bienes. Si se dedican principalmente a la producción de bienes de subsistencia específicos, se clasifican en la rama de producción correspondiente a esos bienes.</t>
  </si>
  <si>
    <t>Actividades no diferenciadas de hogares como productores de servicios se subsistencia, es decir, actividades de los hogares que producen diversos servicios para su propia subsistencia. Esas actividades comprenden la cocina, la enseñanza, el cuidado de los miembros de la familia y otros servicios producidos por los hogares para su propia subsistencia. Si los hogares también se dedican a la producción de diversos bienes para su propia subsistencia, se clasifican en las actividades no diferenciadas de hogares como productores de bienes para uso propio.</t>
  </si>
  <si>
    <t>Actividades para mejorar la reproducción, crecimiento y rendimiento de los animales relacionadas con la inseminación artificial, servicios de sementales.</t>
  </si>
  <si>
    <t>Actividades por cuenta propia de deportistas y atletas, árbitros, jueces, cronometradores, etcétera.</t>
  </si>
  <si>
    <t>Actividades poscosecha dirigidas a mejorar la calidad de las semillas para propagación, a través de la eliminación de los materiales que no son semilla, semillas de tamaño inferior al normal, semillas dañadas mecánicamente o por insectos y semillas inmaduras, así como la eliminación de la humedad de las semillas hasta un nivel que permita su almacenamiento seguro. Esta actividad incluye el secado, limpieza, clasificación y tratamiento de semillas hasta su comercialización. Se incluye asi mismo el tratamiento de semillas genéticamente modificadas.</t>
  </si>
  <si>
    <t>Actividades realizadas por agencias en nombre de particulares para obtener contratos de actuación en películas, obras de teatro y otros espectáculos culturales y deportivos, y para ofertar libros, guiones, obras de arte, fotografías, etcétera, a editores, productores, etcétera.</t>
  </si>
  <si>
    <t>Actividades relacionadas a la informática como: recuperación en casos de desastre informático, instalación de programas informáticos.</t>
  </si>
  <si>
    <t>Actividades relacionadas con administración y operaciones de servicios de: carreteras, puentes, túneles, aparcamientos o garajes, aparcamientos para bicicletas.</t>
  </si>
  <si>
    <t>Actividades relacionadas con carreras de caballos, galgos y automóviles.</t>
  </si>
  <si>
    <t>Actividades relacionadas con el transporte acuático de pasajeros, animales o carga: explotación de instalaciones terminales, como puertos y malecones, explotación de exclusas de vías de navegación interiores, etcétera, actividades de navegación, practicaje y atracada, actividades de gabarraje y salvamento, incluye actividades de faros.</t>
  </si>
  <si>
    <t>Actividades relacionadas con el transporte aéreo de pasajeros, animales o carga: explotación de instalaciones terminales, como terminales aéreas, etc. Actividades aeroportuarias y de control de tráfico aéreo. Actividades de servicio en tierra realizadas en aeropuertos, etcétera.</t>
  </si>
  <si>
    <t>Actividades relacionadas con el transporte terrestre de pasajeros, animales o carga: explotación de terminales, estaciones ferroviarias, de autobuses, de manipulación de mercancías; Operación de infraestructura de transporte ferroviario su reparación y mantenimiento (limpieza exterior de las unidades, mantenimiento de vías y de equipos, instalación y mantenimiento electromecánico de maquinaria y conducción de líneas), operaciones de cambio de vías o de agujas</t>
  </si>
  <si>
    <t>Adaptación de programas informáticos a las necesidades de los clientes, es decir, modificación y configuración de una aplicación existente para que pueda funcionar adecuadamente con los sistemas de información de que dispone el cliente.</t>
  </si>
  <si>
    <t>Administración de aduanas.</t>
  </si>
  <si>
    <t>Administración de bienes inmuebles a cambio de una retribución o por contrato.</t>
  </si>
  <si>
    <t>Administración de las cuestiones laborales de carácter general y aplicación de medidas de desarrollo regional, por ejemplo: medidas tendientes a reducir el desempleo.</t>
  </si>
  <si>
    <t>Administración de las políticas de investigación y desarrollo destinadas a mejorar los resultados económicos y de los fondos correspondientes.</t>
  </si>
  <si>
    <t>Administración de políticas de investigación y desarrollo relacionadas con la defensa y los fondos correspondientes.</t>
  </si>
  <si>
    <t>Administración de prisiones y prestación de servicios correccionales, incluidos los de rehabilitación, independientemente de que su administración y gestión se encomiende a unidades públicas o a unidades privadas a cambio de una retribución o por contrato.</t>
  </si>
  <si>
    <t>Administración pública de programas destinados a promover el bienestar personal en educación, cultura y deporte; administración de políticas de investigación y desarrollo adoptadas en esos ámbitos y de los fondos correspondientes, concesión de becas públicas a artistas.</t>
  </si>
  <si>
    <t>Administración pública de programas destinados a promover el bienestar personal en esparcimiento; administración de políticas de investigación y desarrollo adoptadas en este ámbito y de los fondos correspondientes, patrocinio de actividades recreativas y culturales.</t>
  </si>
  <si>
    <t>Administración pública de programas destinados a promover el bienestar personal en medio ambiente; administración de políticas de investigación y desarrollo adoptadas en este ámbito y de los fondos correspondientes, administración de programas de protección del medio ambiente.</t>
  </si>
  <si>
    <t>Administración pública de programas destinados a promover el bienestar personal en salud; administración de políticas de investigación y desarrollo adoptadas en este ámbito y de los fondos correspondientes.</t>
  </si>
  <si>
    <t>Administración pública de programas destinados a promover el bienestar personal en servicios sociales; administración de políticas de investigación y desarrollo adoptadas en este ámbito y de los fondos correspondientes.</t>
  </si>
  <si>
    <t>Administración pública de programas destinados a promover el bienestar personal en vivienda; administración de políticas de investigación y desarrollo adoptadas en este ámbito y de los fondos correspondientes, administración de programas de vivienda.</t>
  </si>
  <si>
    <t>Administración y dirección de fuerzas de policía, regulares y auxiliares que dependen de las autoridades públicas, de fuerzas de vigilancia portuaria, fronteriza y costera y de otras fuerzas especiales de policía entre cuyas funciones se cuentan la ordenación del tráfico, el registro de extranjeros y el mantenimiento de ficheros de detenidos.</t>
  </si>
  <si>
    <t>Administración y funcionamiento de tribunales civiles, administrativos y penales, de tribunales militares y del sistema judicial en general, incluido el desempeño de funciones de representación jurídica y asistencia letrada en nombre del sector público y en nombre de terceros, cuando hay fondos o servicios públicos previstos con ese objeto; emisión de fallos e interpretación de la ley y arbitraje en procedimientos civiles.</t>
  </si>
  <si>
    <t>Administración y funcionamiento del ministerio de relaciones exteriores de las misiones diplomáticas, consulares acreditadas en el extranjero y ante organizaciones internacionales; administración, dirección y respaldo de servicios informativos y culturales que se prestan en el extranjero.</t>
  </si>
  <si>
    <t>Administración y gestión de los servicios generales de planificación económica, social y de estadística en los diversos niveles de la administración pública.</t>
  </si>
  <si>
    <t>Administración y regulación pública, incluida la concesión de subvenciones, de los distintos sectores económicos de la agricultura, ganadería, silvicultura y pesca.</t>
  </si>
  <si>
    <t>Administración y regulación públicas, incluida la concesión de subvenciones, de los distintos sectores económicos de comercio al por mayor y al por menor.</t>
  </si>
  <si>
    <t>Administración y regulación públicas, incluida la concesión de subvenciones, de los distintos sectores económicos de comunicaciones.</t>
  </si>
  <si>
    <t>Administración y regulación públicas, incluida la concesión de subvenciones, de los distintos sectores económicos de energía y minería.</t>
  </si>
  <si>
    <t>Administración y regulación públicas, incluida la concesión de subvenciones, de los distintos sectores económicos de hoteles y turismo.</t>
  </si>
  <si>
    <t>Administración y regulación públicas, incluida la concesión de subvenciones, de los distintos sectores económicos de infraestructura.</t>
  </si>
  <si>
    <t>Administración y regulación públicas, incluida la concesión de subvenciones, de los distintos sectores económicos de la ordenación de tierras.</t>
  </si>
  <si>
    <t>Administración y regulación públicas, incluida la concesión de subvenciones, de los distintos sectores económicos de transporte.</t>
  </si>
  <si>
    <t>Administración y supervisión de los asuntos fiscales: aplicación de los sistemas tributarios, recaudación de derechos e impuestos sobre bienes e investigación de casos de evasión de impuestos.</t>
  </si>
  <si>
    <t>Administración, supervisión y gestión de asuntos y fuerzas de defensa militar del ejército de tierra, marina, fuerza aérea y espacial como: actividades de fuerzas de reserva y auxiliares del sistema de defensa, logística militar (abastecimiento de equipo, estructuras, suministros, etcétera), actividades sanitarias para el personal militar en campaña.</t>
  </si>
  <si>
    <t>Aglomeración de coque.</t>
  </si>
  <si>
    <t>Aislamiento térmico, acústico o contra las vibraciones en edificios u otros proyectos de construcción.</t>
  </si>
  <si>
    <t>Alquiler con fines operativos de equipo de transporte acuático sin operador: barcos y buques comerciales.</t>
  </si>
  <si>
    <t>Alquiler con fines operativos de equipo de transporte aéreo sin operador: aeronaves, globos de aire caliente.</t>
  </si>
  <si>
    <t>Alquiler con fines operativos de equipo de transporte terrestre (excepto vehículos automotores) sin conductor de motocicletas, caravanas, furgonetas de acampada (campers), etcétera.</t>
  </si>
  <si>
    <t>Alquiler con fines operativos de equipo de transporte terrestre (excepto vehículos automotores) sin conductor de vehículos ferroviarios.</t>
  </si>
  <si>
    <t>Alquiler con fines operativos de maquinaria y equipo de oficina sin operador: mobiliario de oficina, computadoras y equipo periférico, máquinas copiadoras, máquinas de escribir y máquinas de procesamiento de texto, máquinas registradoras, calculadoras electrónicas, etcétera.</t>
  </si>
  <si>
    <t>Alquiler con fines operativos de maquinaria y equipo de uso agrícola y forestal sin operadores: tractores utilizados en actividades agropecuarias y silvícolas; tractores de manejo a pie (dirigidos por una persona desde fuera), segadoras, incluidas segadoras de césped, remolques y semirremolques de carga y descarga automática, máquinas utilizadas en la agricultura para preparar los suelos, plantar o abonar, como arados, esparcidoras de estiércol, sembradoras, rastrilladoras, máquinas de ordeñar; aspersores de uso agrícola, máquinas para la recolección y trilla, como cosechadoras, trilladoras, cribadoras; máquinas utilizadas en la avicultura y apicultura, equipo para la preparación de pienso, máquinas para limpiar, seleccionar y clasificar huevos, fruta, etcétera.</t>
  </si>
  <si>
    <t>Alquiler con fines operativos de maquinaria y equipo para la construcción e ingeniería civil sin operadores: camiones grúa, andamios y plataformas de trabajo, sin montaje ni desmantelamiento.</t>
  </si>
  <si>
    <t>Alquiler con fines operativos, sin operadores, de otros tipos de maquinaria científica, comercial e industrial y equipo operacional que suelen ser utilizados como bienes de capital por las industrias.</t>
  </si>
  <si>
    <t>Alquiler con fines operativos, sin operadores, de otros tipos de maquinaria y equipo operacional que suelen ser utilizados como bienes de capital por las industrias: equipo de medición y control.</t>
  </si>
  <si>
    <t>Alquiler con fines operativos, sin operadores, de otros tipos de maquinaria y equipo operacional que suelen ser utilizados como bienes de capital por las industrias: equipo profesional de radio, televisión y comunicaciones; equipo de producción de películas cinematográficas.</t>
  </si>
  <si>
    <t>Alquiler con fines operativos, sin operadores, de otros tipos de maquinaria y equipo operacional que suelen ser utilizados como bienes de capital por las industrias: motores y turbinas, máquinas herramienta, equipo de minería y de extracción de petróleo.</t>
  </si>
  <si>
    <t>Alquiler de animales: rebaños, caballos de carreras, etcétera.</t>
  </si>
  <si>
    <t>Alquiler de apartados de correo y otras actividades relacionadas con el correo (excepto la publicidad directa por correo).</t>
  </si>
  <si>
    <t>Alquiler de bicicletas.</t>
  </si>
  <si>
    <t>Alquiler de cintas de video, discos, CD, DVD, etcétera.</t>
  </si>
  <si>
    <t>Alquiler de construcciones móviles temporales para alojamiento u oficinas.</t>
  </si>
  <si>
    <t>Alquiler de contenedores.</t>
  </si>
  <si>
    <t>Alquiler de embarcaciones con tripulación para el transporte de mercancías por: ríos, canales, lagos y otras vías de navegación interiores.</t>
  </si>
  <si>
    <t>Alquiler de embarcaciones con tripulación para el transporte marítimo (incluido el costero) de mercancías.</t>
  </si>
  <si>
    <t>Alquiler de embarcaciones de placer con tripulación para el transporte marítimo.</t>
  </si>
  <si>
    <t>Alquiler de embarcaciones de placer con tripulación para el transporte por vías de navegación interiores.</t>
  </si>
  <si>
    <t>Alquiler de embarcaciones de recreo, canoas y veleros.</t>
  </si>
  <si>
    <t>Alquiler de equipo de transporte aéreo con operadores para el transporte de carga.</t>
  </si>
  <si>
    <t>Alquiler de equipo de transporte aéreo con operadores para el transporte de pasajeros, vuelos contratados (chárter) para pasajeros.</t>
  </si>
  <si>
    <t>Alquiler de espacios de publicidad en vallas publicitarias, etcétera.</t>
  </si>
  <si>
    <t>Alquiler de esquís.</t>
  </si>
  <si>
    <t>Alquiler de grúas con operador y otros equipos de construcción que no pueden asignarse a un tipo de construcción específico con operario.</t>
  </si>
  <si>
    <t>Alquiler de hamacas de playa y sombrillas (parasoles).</t>
  </si>
  <si>
    <t>Alquiler de joyas, instrumentos musicales, material de escenografía y de vestuario.</t>
  </si>
  <si>
    <t>Alquiler de libros, periódicos y revistas.</t>
  </si>
  <si>
    <t>Alquiler de muebles, artículos de cerámica y de vidrio, utensilios de cocina, vajillas, aparatos eléctricos y otros artículos de uso doméstico.</t>
  </si>
  <si>
    <t>Alquiler de otros tipos de equipo de deporte, alas delta con motor y sin motor, etcétera.</t>
  </si>
  <si>
    <t>Alquiler de paletas.</t>
  </si>
  <si>
    <t>Alquiler de productos textiles, prendas de vestir y calzado.</t>
  </si>
  <si>
    <t>Alquiler y arrendamiento de otros efectos personales y enseres domésticos: maquinaría y equipo de bricolaje, por ejemplo: herramientas para reparaciones domésticas, flores y plantas, equipo electrónico de uso doméstico, etcétera.</t>
  </si>
  <si>
    <t>Ama de Casa</t>
  </si>
  <si>
    <t>Apicultura y producción de cera y miel de abeja.</t>
  </si>
  <si>
    <t>Aplicación de la política general de investigación y desarrollo (civiles) y administración de los fondos correspondientes.</t>
  </si>
  <si>
    <t>Aplicación en edificios y otros proyectos de construcción de yeso y estuco para interiores y exteriores, con los materiales de enlistonar correspondientes.</t>
  </si>
  <si>
    <t>Apuestas sobre carreras de caballos en el propio hipódromo y fuera del hipódromo y otros servicios de apuestas.</t>
  </si>
  <si>
    <t>Arrendamiento de productos de propiedad intelectual (excepto obras protegidas por derechos de autor, como libros o programas informáticos).</t>
  </si>
  <si>
    <t>Beneficio y aglomeración de minerales de hierro.</t>
  </si>
  <si>
    <t>Capacitación en reparación de computadoras.</t>
  </si>
  <si>
    <t>Captura en tierra de mamíferos marinos, como focas y morsas.</t>
  </si>
  <si>
    <t>Captura, sacrificio y procesamiento de ballenas en tierra o sobre embarcaciones especializadas.</t>
  </si>
  <si>
    <t>Carga y descarga de mercancías y equipaje, independientemente del modo de transporte utilizado, estiba y desestiba, incluye carga y descarga de vagones ferroviarios de carga.</t>
  </si>
  <si>
    <t>Clases de piano y otras actividades de formación musical.</t>
  </si>
  <si>
    <t>Compra - venta, alquiler y explotación de bienes inmuebles propios o arrendados, como: edificios de apartamentos y viviendas; edificios no residenciales, incluso salas de exposiciones; instalaciones para almacenaje, centros comerciales y terrenos; incluye el alquiler de casas y apartamentos amueblados o sin amueblar por períodos largos, en general por meses o por años.</t>
  </si>
  <si>
    <t>Concertación de contratos de anualidades y pólizas de seguros de vida, seguros de invalidez y seguros de doble indemnización (tengan o no un componente importante de ahorro).</t>
  </si>
  <si>
    <t>Conservación de frutas, pulpa de frutas, legumbres y hortalizas mediante el congelado, secado, deshidratado, inmersión en aceite o vinagre, enlatado, etcétera.</t>
  </si>
  <si>
    <t>Conservación de nueces (pasta de nueces) y otros frutos secos mediante el tostado, salado, asado, enlatado, etcétera.</t>
  </si>
  <si>
    <t>Conservación en azúcar de frutas, nueces y otros frutos secos, cáscara de frutas y otras partes de las plantas.</t>
  </si>
  <si>
    <t>Construcción de buques comerciales: buques de pasajeros, transbordadores, buques mercantes, petroleros, remolcadores, etcétera.</t>
  </si>
  <si>
    <t>Construcción de buques de guerra.</t>
  </si>
  <si>
    <t>Construcción de carreteras, calles, carreteras, y otras vías para vehículos o peatones.</t>
  </si>
  <si>
    <t>Construcción de chimeneas y hornos industriales.</t>
  </si>
  <si>
    <t>Construcción de cubierta de techos y tejados de edificios residenciales.</t>
  </si>
  <si>
    <t>Construcción de drenaje de terrenos de construcción incluido tierras agrícolas o forestales.</t>
  </si>
  <si>
    <t>Construcción de estructuras flotantes: pantalanes flotantes, pontones, diques flotantes, embarcaderos flotantes, boyas, depósitos flotantes, barcazas, gabarras, grúas flotantes, balsas inflables distintas de las de recreo, etcétera, construcción de plataformas de perforación flotantes o sumergibles, aerodeslizadores (excepto los de recreo), secciones para buques.</t>
  </si>
  <si>
    <t>Construcción de instalaciones industriales refinerías, fábricas de productos químicos.</t>
  </si>
  <si>
    <t>Construcción de líneas de ferrocarril y de metro.</t>
  </si>
  <si>
    <t>Construcción de obras civiles para: centrales eléctricas, líneas de transmisión de energía eléctrica y comunicaciones; obras auxiliares en zonas urbanas.</t>
  </si>
  <si>
    <t>Construcción de obras de ingeniería civil relacionadas con: tuberías urbanas, construcción de conductos principales y acometidas de redes de distribución de agua sistemas de riego (canales), estaciones de bombeo, depósitos.</t>
  </si>
  <si>
    <t>Construcción de obras subterráneas: profundización (perforación) de pozos.</t>
  </si>
  <si>
    <t>Construcción de pesqueros y buques-factoría.</t>
  </si>
  <si>
    <t>Construcción de piscinas al aire libre.</t>
  </si>
  <si>
    <t>Construcción de puentes y viaductos.</t>
  </si>
  <si>
    <t>Construcción de sistemas de alcantarillado, incluida su reparación, instalaciones de evacuación de aguas residuales y perforación de pozos de agua.</t>
  </si>
  <si>
    <t>Construcción de todo tipo de edificios no residenciales: edificios de producción industrial, Ej. Fábricas, talleres, plantas de ensamblaje, hospitales, escuelas, edificios de oficinas, hoteles, almacenes, centros comerciales, bodegas, restaurantes, observatorios, iglesias, museos, aeroportuarios, portuarios y edificios de estaciones de buses, trolebuses, tren, incluso estacionamientos subterráneos, de instalaciones deportivas interiores techadas etcétera. Incluye remodelación, renovación o rehabilitación de estructuras existentes</t>
  </si>
  <si>
    <t>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t>
  </si>
  <si>
    <t>Construcción de túneles.</t>
  </si>
  <si>
    <t>Construcción de veleros, provistos o no de motor auxiliar.</t>
  </si>
  <si>
    <t>Construcción de vías de navegación, obras portuarias y fluviales, puertos deportivos, esclusas, presas y diques.</t>
  </si>
  <si>
    <t>Consulta y tratamiento por médicos generales y especialistas. Estas actividades pueden realizarse en consultorios privados, en consultorios colectivos, en clínicas ambulatorias, en clínicas anexas a empresas, escuelas, residencias de ancianos u organizaciones sindicales o fraternales y en los propios domicilios de los pacientes.</t>
  </si>
  <si>
    <t>Corte, tallado y acabado de la piedra para construcción (incluso mármol): cementerios, carreteras, techos, etcétera.</t>
  </si>
  <si>
    <t>Creación e inserción de anuncios en periódicos, revistas, programas de radio y de televisión, Internet y otros medios de difusión.</t>
  </si>
  <si>
    <t>Creación y colocación de anuncios de publicidad al aire libre en: carteles, tableros, boletines y carteleras, decoración de escaparates, diseño de salas de exhibición, colocación de anuncios en automóviles y buses, actividades de perifoneo, etcétera.</t>
  </si>
  <si>
    <t>Cría de crustáceos, bivalvos, moluscos y otros animales acuáticos de agua dulce.</t>
  </si>
  <si>
    <t>Cría de diversos animales.</t>
  </si>
  <si>
    <t>Cría de gusanos de seda, producción de capullos de gusanos de seda.</t>
  </si>
  <si>
    <t>Cría de ranas.</t>
  </si>
  <si>
    <t>Cría y explotación de criaderos de peces (de agua dulce) incluido peces ornamentales, truchas, tilapias, etcétera.</t>
  </si>
  <si>
    <t>Cría y reproducción de animales domésticos (excepto peces): gatos, perros, pájaros, hámsters, etcétera.</t>
  </si>
  <si>
    <t>Cría y reproducción de asnos (burros), mulas y burdéganos.</t>
  </si>
  <si>
    <t>Cría y reproducción de avestruces, emúes, palomas, tórtolas y otras aves (excepto aves de corral).</t>
  </si>
  <si>
    <t>Cría y reproducción de caballos (incluidos caballos de carreras).</t>
  </si>
  <si>
    <t>Cría y reproducción de camélidos: alpaca, llama, vicuña, etcétera incluido la obtención de pelo y excremento.</t>
  </si>
  <si>
    <t>Cría y reproducción de cerdos.</t>
  </si>
  <si>
    <t>Cría y reproducción de conejos y cuyes.</t>
  </si>
  <si>
    <t>Cría y reproducción de ganado bovino incluido la obtención de pelo y excremento.</t>
  </si>
  <si>
    <t>Cría y reproducción de insectos.</t>
  </si>
  <si>
    <t>Cría y reproducción de otro tipo de ganado bovino: búfalos.</t>
  </si>
  <si>
    <t>Cría y reproducción de ovejas y cabras.</t>
  </si>
  <si>
    <t>Cría y reproducción de reptiles.</t>
  </si>
  <si>
    <t>Cría y reproducción de: codornices, patos, gansos, pavos y gallinas de Guinea.</t>
  </si>
  <si>
    <t>Cultivo de abacá, ramio y otras plantas de fibras textiles.</t>
  </si>
  <si>
    <t>Cultivo de alcachofa y espárrago.</t>
  </si>
  <si>
    <t>Cultivo de algodón.</t>
  </si>
  <si>
    <t>Cultivo de arroz (incluido el cultivo orgánico y el cultivo de arroz genéticamente modificado).</t>
  </si>
  <si>
    <t>Cultivo de arveja.</t>
  </si>
  <si>
    <t>Cultivo de bananos y plátanos.</t>
  </si>
  <si>
    <t>Cultivo de bayas grosellas, grosellas espinosas, kiwis, frambuesas, fresas (frutillas), moras, mortiños (arándanos), uvilla y otras bayas.</t>
  </si>
  <si>
    <t>Cultivo de brócoli, col y coliflor.</t>
  </si>
  <si>
    <t>Cultivo de cacao.</t>
  </si>
  <si>
    <t>Cultivo de café.</t>
  </si>
  <si>
    <t>Cultivo de caña de azúcar.</t>
  </si>
  <si>
    <t>Cultivo de cebollas paiteñas, cebollas perla, cebollas en rama (puerros), ajos.</t>
  </si>
  <si>
    <t>Cultivo de duraznos (melocotones), albaricoques y nectarinas.</t>
  </si>
  <si>
    <t>Cultivo de especias del género capsicum: ajíes, pimientos, etcétera.</t>
  </si>
  <si>
    <t>Cultivo de especias perennes y no perennes: nuez moscada, macis, cardamomos, anís, badiana, hinojo, pimienta, canela, clavo, jengibre, vainilla, lúpulo, estragón, etcétera.</t>
  </si>
  <si>
    <t>Cultivo de flores, incluida la producción de flores cortadas y capullos.</t>
  </si>
  <si>
    <t>Cultivo de fréjol.</t>
  </si>
  <si>
    <t>Cultivo de granos y semillas de soya.</t>
  </si>
  <si>
    <t>Cultivo de hongos (champiñones) y trufas.</t>
  </si>
  <si>
    <t>Cultivo de lenteja.</t>
  </si>
  <si>
    <t>Cultivo de lino y cáñamo.</t>
  </si>
  <si>
    <t>Cultivo de maíz. (excepto maíz suave y duro)</t>
  </si>
  <si>
    <t>Cultivo de mandarinas, clementinas y tangerinas.</t>
  </si>
  <si>
    <t>Cultivo de mangos.</t>
  </si>
  <si>
    <t>Cultivo de manzanas, peras y membrillos.</t>
  </si>
  <si>
    <t>Cultivo de maracuyá.</t>
  </si>
  <si>
    <t>Cultivo de materiales vegetales de los tipos utilizados principalmente para trenzar: paja toquilla, totora, bambú, mimbre, etcétera.</t>
  </si>
  <si>
    <t>Cultivo de monte bajo (arbustos), madera para pasta y para leña (Esta actividad puede ser llevada a cabo en bosques naturales o en plantaciones forestales).</t>
  </si>
  <si>
    <t>Cultivo de naranjas.</t>
  </si>
  <si>
    <t>Cultivo de otras hortalizas.</t>
  </si>
  <si>
    <t>Cultivo de otras plantas de fibras.</t>
  </si>
  <si>
    <t>Cultivo de palmas de aceite (palma africana).</t>
  </si>
  <si>
    <t>Cultivo de palmito.</t>
  </si>
  <si>
    <t>Cultivo de papa.</t>
  </si>
  <si>
    <t>Cultivo de piñas.</t>
  </si>
  <si>
    <t>Cultivo de plantas forrajeras: nabos forrajeros, remolacha forrajera, raíces forrajeras, trébol, alfalfa, esparceta, maíz forrajero, kikuyo, raygrás y otras plantas forrajeras.</t>
  </si>
  <si>
    <t>Cultivo de plantas medicinales, narcóticas y plantas utilizadas principalmente en perfumería, para la preparación de insecticidas, fungicidas o propósitos similares: ortiga, menta, belladona, hierba luisa, manzanilla, guanto, orégano, uña de gato, etcétera.</t>
  </si>
  <si>
    <t>Cultivo de quinua.</t>
  </si>
  <si>
    <t>Cultivo de remolacha azucarera.</t>
  </si>
  <si>
    <t>Cultivo de sandías, melones.</t>
  </si>
  <si>
    <t>Cultivo de semillas de maní.</t>
  </si>
  <si>
    <t>Cultivo de semillas de remolacha (exceptuando la remolacha azucarera) y semillas de plantas forrajeras.</t>
  </si>
  <si>
    <t>Cultivo de semillas vegetales excepto semillas de remolacha.</t>
  </si>
  <si>
    <t>Cultivo de sisal y otras plantas de fibras textiles del género agave.</t>
  </si>
  <si>
    <t>Cultivo de tabaco en bruto.</t>
  </si>
  <si>
    <t>Cultivo de tomates (excepto tomate de árbol),  pepinillos y similares.</t>
  </si>
  <si>
    <t>Cultivo de tomates de árbol.</t>
  </si>
  <si>
    <t xml:space="preserve">Cultivo de trigo. </t>
  </si>
  <si>
    <t>Cultivo de uvas para vino y uvas para ser consumidas como fruta fresca.</t>
  </si>
  <si>
    <t>Cultivo de yuca.</t>
  </si>
  <si>
    <t>Cultivo de yute, kenaf y otras plantas de fibras textiles blandas.</t>
  </si>
  <si>
    <t>Cultivo de zanahoria amarilla, rábano, remolacha (beteraba), (excepto la remolacha azucarera).</t>
  </si>
  <si>
    <t>Cultivos de nueces comestibles: almendras, anacardos, castañas, avellanas, pistachos, nueces de nogal y otras nueces.</t>
  </si>
  <si>
    <t>Defensa de los intereses de los sindicatos y de sus afiliados; actividades de asociaciones cuyos afiliados son empleados interesados principalmente en dar a conocer sus opiniones sobre la situación laboral y salarial y en tomar medidas concertadas por conducto de su organización; actividades de sindicatos de empresas, sindicatos con filiales y organizaciones sindicales integradas por sindicatos afiliados y constituidas en función del oficio de sus miembros o en función de criterios geográficos, estructurales o de otra índole.</t>
  </si>
  <si>
    <t>Demolición o derribo de edificios y otras estructuras.</t>
  </si>
  <si>
    <t>Desalinización de agua de mar o agua subterránea para producir agua como principal producto de interés.</t>
  </si>
  <si>
    <t>Descontaminación de suelos y aguas subterráneas en el lugar de contaminación utilizando; por ejemplo, métodos mecánicos, químicos o biológicos.</t>
  </si>
  <si>
    <t>Desempeño de las funciones ejecutivas y legislativas de los órganos y organismos centrales, regionales y locales.</t>
  </si>
  <si>
    <t>Desnervado y secado de las hojas de tabaco.</t>
  </si>
  <si>
    <t>Diseño de telas, prendas de vestir, calzado, joyas, muebles y otros artículos de decoración interior y de moda, así como de otros efectos personales y enseres domésticos.</t>
  </si>
  <si>
    <t>Diseño industrial, es decir creación y desarrollo de diseños y especificaciones que optimizan la utilización, el valor y la apariencia de los productos, incluyendo la determinación de los materiales, la construcción, el mecanismo, la forma, el color y el acabado del producto, teniendo en cuenta las características y necesidades humanas y consideraciones relacionadas con la seguridad, el atractivo en el mercado, la eficiencia en la producción, la distribución, la utilización, y la facilidad de mantenimiento.</t>
  </si>
  <si>
    <t>Dragado de vías de navegación.</t>
  </si>
  <si>
    <t>Edición de música, es decir, actividades de: adquisición y registro de los derechos de autor de composiciones musicales, promoción, autorización y utilización de esas composiciones en grabaciones, en la radio, en la televisión, en películas, en interpretaciones en vivo, en medios impresos y en otros medios, distribución de grabaciones de sonido a mayoristas o minoristas o directamente al público, incluye la edición de libros de música y partituras.</t>
  </si>
  <si>
    <t>Educación de cuarto nivel o de posgrado, destinado a la especialización científica o entrenamiento profesional avanzado. Corresponden a este nivel los títulos intermedios de postgrado de especialista y diploma superior y los grados de magíster y doctor.</t>
  </si>
  <si>
    <t>Educación de postbachillerato y nivel técnico superior, destinado a la formación y capacitación para labores de carácter operativo, corresponden a este nivel los títulos profesionales de técnico o tecnólogo.</t>
  </si>
  <si>
    <t>Educación de tercer nivel, destinado a la formación básica en una disciplina o a la capacitación para el ejercicio de una profesión. Corresponden a este nivel el grado de licenciado y los títulos profesionales universitarios o politécnicos, que son equivalentes, incluido las actividades de escuelas de artes interpretativas que imparten enseñanza superior.</t>
  </si>
  <si>
    <t>Educación en bachilleratos complementarios (fortalece la formación obtenida en el bachillerato general unificado, es de carácter optativo y su duración es de un año adicional y pueden ser del tipo: bachillerato técnico productivo y bachillerato artístico. La educación puede ser provista en salones de clases o a través de radio, televisión, Internet, correspondencia o en el hogar).</t>
  </si>
  <si>
    <t>Educación especial secundaria para estudiantes discapacitados. La educación puede ser provista en salones de clases o a través de radio, televisión, Internet, correspondencia o en el hogar.</t>
  </si>
  <si>
    <t>Educación especial, enseñanza de formación técnica y profesional para alumnos con discapacidad.</t>
  </si>
  <si>
    <t>Educación preprimaria ó inicial especial, para alumnos con discapacidad.</t>
  </si>
  <si>
    <t>Educación primaria (desarrolla las capacidades, habilidades, destrezas y competencias de las niñas, niños y adolescentes, está compuesta por siete años de estudios, comprende el impartir formación académica y otras tareas relacionadas a los estudiantes de primero hasta séptimo de básica, que proporcionan una sólida educación para lectura, escritura y matemáticas, así como un nivel elemental de comprensión de disciplinas como: historia, geografía, ciencias, etcétera; puede ser provista en salones de clases o a través de radio, televisión, Internet, correspondencia o en el hogar, incluye las actividades de escuelas unidocentes).</t>
  </si>
  <si>
    <t>Educación primaria especial, para alumnos con discapacidad.</t>
  </si>
  <si>
    <t>Educación secundaria (comprende seis años de educación a continuación de la educación primaria, desde octavo de básica hasta tercero de bachillerato, cursando un tronco común de asignaturas generales, optando por un bachillerato en ciencias o técnico. La educación puede ser provista en salones de clases o a través de radio, televisión, Internet, correspondencia o en el hogar.</t>
  </si>
  <si>
    <t>Ejecución presupuestaria y administración de fondos públicos (hacienda) y de la deuda pública: obtención y recepción de fondos y fiscalización de su desembolso.</t>
  </si>
  <si>
    <t>Elaboración de aceites crudos vegetales (sin refinar) de: oliva, soya, palma, semilla de girasol, semilla de algodón, colza, repollo o mostaza, linaza, etcétera.</t>
  </si>
  <si>
    <t>Elaboración de aceites vegetales refinados: aceite de oliva, aceite de soya, etcétera.</t>
  </si>
  <si>
    <t>Elaboración de aceites vegetales: oxidación por corriente de aire, cocción, deshidratación, hidrogenación, etcétera; mezclas de aceites de oliva, grasas compuestas para cocinar y productos similares para untar: margarina.</t>
  </si>
  <si>
    <t>Elaboración de aceites y grasas de origen animal no comestibles.</t>
  </si>
  <si>
    <t>Elaboración de alimentos a base de cereales tostados, insuflados, o macerados, hojaldrados, granos pulidos y cereales partidos o triturados, cereales para el desayuno y snacks a base de cereales.</t>
  </si>
  <si>
    <t>Elaboración de alimentos compuestos (mezcla) principalmente de frutas legumbres u hortalizas, excepto platos preparados en forma congelada o enlatada listos para consumir.</t>
  </si>
  <si>
    <t>Elaboración de alimentos especiales para infantes, leche maternizada, leche y otros alimentos complementarios para el crecimiento, alimentos que contienen ingredientes homogeneizados.</t>
  </si>
  <si>
    <t>Elaboración de alimentos preparados para animales domésticos como: perros, gatos, pájaros, peces, etcétera; incluidos los obtenidos del tratamiento de desperdicios de mataderos.</t>
  </si>
  <si>
    <t>Elaboración de almidones a partir de arroz, maíz (maicena), patatas, yuca y otras materias vegetales incluso gluten y dextrina etcétera.</t>
  </si>
  <si>
    <t>Elaboración de bebidas alcohólicas destiladas: whisky, coñac, brandy, ginebra, aguardiente de caña de azúcar, etcétera.</t>
  </si>
  <si>
    <t>Elaboración de bebidas alcohólicas fermentadas pero no destiladas: sake, sidra, perada, vermouth, aguamiel y otros vinos de frutas y mezclas de bebidas que contienen alcohol.</t>
  </si>
  <si>
    <t>Elaboración de bebidas malteadas como: cervezas corrientes de fermentación alta, negras y fuertes, incluida cerveza de baja graduación o sin alcohol.</t>
  </si>
  <si>
    <t>Elaboración de bebidas no alcohólicas embotelladas (excepto cerveza y vino sin alcohol): bebidas aromatizadas y/o edulcoradas: limonadas, naranjadas, bebidas gaseosas (colas), bebidas artificiales de jugos de frutas (con jugos de frutas o jarabes en proporción inferior al 50%), aguas tónicas, gelatina comestible, bebidas hidratantes, etcétera.</t>
  </si>
  <si>
    <t>Elaboración de bobinas, carretes, tapas, etcétera, de papel o cartón.</t>
  </si>
  <si>
    <t>Elaboración de cacao, manteca, grasa y aceite de cacao.</t>
  </si>
  <si>
    <t>Elaboración de chocolate y productos de chocolate.</t>
  </si>
  <si>
    <t>Elaboración de compotas, mermeladas y jaleas, purés y otras confituras de frutas o frutos secos.</t>
  </si>
  <si>
    <t>Elaboración de concentrados artificiales; polvos solubles para la preparación de postres, tortas, flanes, budines, gelatinas, refrescos en polvo sin diluir, edulcorantes, saborizantes, espesantes, colorantes, etcétera.</t>
  </si>
  <si>
    <t>Elaboración de crema en forma sólida.</t>
  </si>
  <si>
    <t>Elaboración de elementos químicos (excepto gases industriales y metales básicos).</t>
  </si>
  <si>
    <t>Elaboración de extractos y esencias de tabaco.</t>
  </si>
  <si>
    <t>Elaboración de extractos y jugos de carne, pescado, crustáceos o moluscos.</t>
  </si>
  <si>
    <t>Elaboración de extractos y preparados a base de té o mate; mezcla de té y mate, infusiones de hierbas (menta, manzanilla, verbena, etcétera).</t>
  </si>
  <si>
    <t>Elaboración de glucosa, jarabe de glucosa, maltosa, inulina, etcétera.</t>
  </si>
  <si>
    <t>Elaboración de harina de pescado para consumo humano.</t>
  </si>
  <si>
    <t>Elaboración de harina y sémola sin desgrasar de semillas, nueces y almendras oleaginosas.</t>
  </si>
  <si>
    <t>Elaboración de harina y solubles de pescado y otros animales acuáticos para alimento de animales, no aptos para el consumo humano.</t>
  </si>
  <si>
    <t>Elaboración de harinas o masas mezcladas preparadas para la fabricación de pan, pasteles, bizcochos o panqueques.</t>
  </si>
  <si>
    <t>Elaboración de helados (de todo tipo), sorbetes, bolos, granizados, etcétera.</t>
  </si>
  <si>
    <t>Elaboración de jarabe de: caña de azúcar, palma, remolacha azucarera, stevia, etcétera.</t>
  </si>
  <si>
    <t>Elaboración de jugos (zumos), néctares, concentrados de fruta fresca y hortalizas.</t>
  </si>
  <si>
    <t>Elaboración de leche en polvo, condensada sea o no azucarada.</t>
  </si>
  <si>
    <t>Elaboración de leche fresca líquida, crema de leche líquida, bebidas a base de leche, yogurt, incluso caseína o lactosa, pasteurizada, esterilizada, homogeneizada y/o tratada a altas temperaturas.</t>
  </si>
  <si>
    <t>Elaboración de levadura y polvos de hornear.</t>
  </si>
  <si>
    <t>Elaboración de malta.</t>
  </si>
  <si>
    <t>Elaboración de mantequilla, queso, cuajada y suero.</t>
  </si>
  <si>
    <t>Elaboración de mezcla de bebidas alcohólicas destiladas y preparados alcohólicos compuestos: cremas y otras bebidas alcohólicas aromatizadas y azucaradas.</t>
  </si>
  <si>
    <t>Elaboración de otras comidas preparadas: congeladas, envasadas, enlatadas o conservadas de otra manera.</t>
  </si>
  <si>
    <t>Elaboración de otros alimentos especiales: concentrados de proteínas; alimentos preparados con fines dietéticos, alimentos sin gluten, alimentos para combatir el desgaste causado por el esfuerzo muscular, etcétera.</t>
  </si>
  <si>
    <t>Elaboración de otros dulces: melcochas, cocadas, nogadas, dulce de guayaba, alfeñiques, etcétera.</t>
  </si>
  <si>
    <t>Elaboración de otros productos alimenticios: elaboración de miel artificial, productos de huevo, claras de huevo, ovoalbúmina, etcétera.</t>
  </si>
  <si>
    <t>Elaboración de otros productos de panadería, incluso congelados: tortillas de maíz o trigo, conos de helado, obleas, waffles, panqueques, etcétera.</t>
  </si>
  <si>
    <t>Elaboración de otros productos lácteos: manjar de leche.</t>
  </si>
  <si>
    <t>Elaboración de otros tipos de papel: papel carbón o papel esténcil en rollos u hojas grandes, papel hecho a mano, fabricación de guata de celulosa y tiras de fibras de celulosa etcétera.</t>
  </si>
  <si>
    <t>Elaboración de pan y otros productos de panadería secos: pan de todo tipo, panecillos, bizcochos, tostadas, galletas, etcétera, incluso envasados.</t>
  </si>
  <si>
    <t>Elaboración de papas fritas y snacks de papas.</t>
  </si>
  <si>
    <t>Elaboración de papel de esténcil, autocopia y otros papeles para copiar o transferir, listo para usar.</t>
  </si>
  <si>
    <t>Elaboración de papel para empapelar y cubrimientos similares para pared, incluido papel de empapelar textil y recubierto de vinilo, revestimiento para vidrios.</t>
  </si>
  <si>
    <t>Elaboración de pastas, extractos y concentrados de sucedáneos (sustitutos) del café.</t>
  </si>
  <si>
    <t>Elaboración de pastas: tallarín, espaguetis, macarrones, lasaña, canelones, ravioles y fideos, sean o no cocidos, rellenos o congelados, elaboración de alcuzcuz.</t>
  </si>
  <si>
    <t>Elaboración de pasteles y otros productos de pastelería: pasteles de frutas, tortas, pasteles, tartas, etcétera, churros, buñuelos, aperitivos (bocadillos), etcétera.</t>
  </si>
  <si>
    <t>Elaboración de platos a base de carne o de pollo, estofados y comidas preparados al vacio, congeladas, envasadas, enlatadas o conservadas de otra manera.</t>
  </si>
  <si>
    <t>Elaboración de platos de pescado y mariscos, incluyendo pescado con papas fritas, envasado o congelado.</t>
  </si>
  <si>
    <t>Elaboración de platos preparados a base de legumbres y hortalizas, congeladas, envasadas, enlatadas o conservadas de otra manera.</t>
  </si>
  <si>
    <t>Elaboración de prendas y complementos de vestir de papel o guata de celulosa.</t>
  </si>
  <si>
    <t>Elaboración de productos de algas y otros recursos marinos, mediante el secado, salazón, conservación en salmuera, enlatados, ahumado, etcétera.</t>
  </si>
  <si>
    <t>Elaboración de productos de camarón y langostinos.</t>
  </si>
  <si>
    <t>Elaboración de productos de confitería: caramelos, turrón, grageas y pastillas de confitería, goma de mascar (chicles), confites blandos, confitería a base de chocolate y chocolate blanco, etcétera.</t>
  </si>
  <si>
    <t>Elaboración de productos de pescado: cocinado, filetes de pescado, huevos de pescado, caviar y sustitutos del caviar, etcétera. Elaboración de productos de crustáceos (excepto camarón y langostinos) y otros moluscos mediante el secado, salazón, conservación en salmuera, enlatados, ahumado, etcétera.</t>
  </si>
  <si>
    <t>Elaboración de productos de tabaco y sustitutos de productos de tabaco: tabaco homogeneizado o reconstituido, cigarrillos, picadura para cigarrillos, tabaco de pipa, tabaco de mascar, rape, etcétera.</t>
  </si>
  <si>
    <t>Elaboración de proyectos de ingeniería especializada en sistemas de acondicionado de aire, refrigeración, saneamiento, control de la contaminación, acondicionamiento acústico, etcétera.</t>
  </si>
  <si>
    <t>Elaboración de puré de papas deshidratado, harina y sémola de papa.</t>
  </si>
  <si>
    <t>Elaboración de salsas líquidas o en polvo: mayonesa, harina y sémola de mostaza, mostaza preparada, salsas de: tomate, ají, soya, etcétera.</t>
  </si>
  <si>
    <t>Elaboración de sopas y caldos de diversos ingredientes, líquidos, sólidos, polvo o tabletas.</t>
  </si>
  <si>
    <t>Elaboración de sustitutos no lácteos de leche y quesos no lácteos (leche de soya).</t>
  </si>
  <si>
    <t>Elaboración de tapioca y sustitutos de tapioca preparados a partir de almidones.</t>
  </si>
  <si>
    <t>Elaboración de vinagre.</t>
  </si>
  <si>
    <t>Elaboración de vinos de baja graduación o sin alcohol y mezclas de vinos.</t>
  </si>
  <si>
    <t>Elaboración de vinos, vinos espumosos (champagne), vino a partir de mosto de uva concentrado (vino tinto, jerez, oporto, etcétera).</t>
  </si>
  <si>
    <t>Elaboración y conservación de papas preparadas congeladas u otro tipo de conservación.</t>
  </si>
  <si>
    <t>Elaboración y realización de proyectos de ingeniería eléctrica y electrónica, ingeniería de minas, ingeniería química, mecánica, industrial, de sistemas, e ingeniería especializada en sistemas de seguridad.</t>
  </si>
  <si>
    <t>Elaboración y refinado de azúcar de caña y melaza de caña; remolacha azucarera, etcétera.</t>
  </si>
  <si>
    <t>Empleado Privado</t>
  </si>
  <si>
    <t>Empleado Público</t>
  </si>
  <si>
    <t>Encuestas de opinión públicas sobre cuestiones políticas, económicas y sociales, así como sus análisis estadísticos de los resultados de esas encuestas.</t>
  </si>
  <si>
    <t>Enseñanza de artes marciales.</t>
  </si>
  <si>
    <t>Enseñanza de equitación en academias o escuelas.</t>
  </si>
  <si>
    <t>Enseñanza de gimnasia, yoga.</t>
  </si>
  <si>
    <t>Enseñanza de natación.</t>
  </si>
  <si>
    <t>Enseñanza en adiestramiento deportivo: béisbol, basketball, volleyball, fútbol, etcétera.</t>
  </si>
  <si>
    <t>Enseñanza técnica y profesional de nivel inferior al de la enseñanza superior, capacitación para guías turísticos, cocineros y otro personal de hoteles y restaurantes.</t>
  </si>
  <si>
    <t>Escuelas de conducir para chóferes profesionales: de camiones, buses, etcétera.</t>
  </si>
  <si>
    <t>Escuelas de cosmética y de peluquería.</t>
  </si>
  <si>
    <t>Escuelas de fotografía (excepto las comerciales).</t>
  </si>
  <si>
    <t>Escuelas y academias de baile.</t>
  </si>
  <si>
    <t>Estudiante</t>
  </si>
  <si>
    <t>Estudios sobre las posibilidades de comercialización (mercados potenciales), la aceptación y el grado de conocimiento de los productos y los hábitos de compra de los consumidores con el objeto de promover las ventas y desarrollar nuevos productos, incluidos análisis estadísticos de los resultados.</t>
  </si>
  <si>
    <t>Explotación de altos hornos, producción de arrabio y hierro especular en lingotes, bloques y otras formas primarias, incluso hierro en granalla (granos) y en polvo, convertidores de acero, talleres de laminado y acabado, refundición de lingotes de chatarra de hierro o acero.</t>
  </si>
  <si>
    <t>Explotación de campamentos residenciales para casas móviles.</t>
  </si>
  <si>
    <t>Explotación de criaderos de camarones (camaroneras), criaderos de larvas  de camarón (laboratorios de larvas de camarón).</t>
  </si>
  <si>
    <t>Explotación de criaderos de gusanos (lombricultura), moluscos terrestres, caracoles, etcétera.</t>
  </si>
  <si>
    <t>Explotación de criaderos de pollos y reproducción de aves de corral, pollos y gallinas (aves de la especie Gallus Domesticus).</t>
  </si>
  <si>
    <t>Explotación de hornos de coque para la producción de coque o semicoque, brea y coque de brea, alquitranes de hulla y lignito crudos, gas de horno de coque, carbón de retorta.</t>
  </si>
  <si>
    <t>Explotación de instalaciones para actividades deportivas bajo techo o al aire libre (abiertas, cerradas o techadas, con asientos o sin ellos para espectadores): boleras.</t>
  </si>
  <si>
    <t>Explotación de instalaciones para actividades deportivas bajo techo o al aire libre (abiertas, cerradas o techadas, con asientos o sin ellos para espectadores): pabellones de boxeo y gimnasios.</t>
  </si>
  <si>
    <t>Explotación de instalaciones para actividades deportivas bajo techo o al aire libre (abiertas, cerradas o techadas, con asientos para espectadores): campos y estadios de fútbol, hockey, béisbol, estadios de atletismo, piscinas, campos de golf, circuitos de carreras de automóviles, canódromos, hipódromos, pistas y estadios para deportes de invierno y pistas de hockey sobre hielo.</t>
  </si>
  <si>
    <t>Explotación de máquinas de servicios personales accionadas con monedas (fotomatones, básculas, aparatos para tomar la tensión, taquillas accionadas con monedas, etcétera).</t>
  </si>
  <si>
    <t>Explotación de mataderos que realizan actividades de sacrificio, faenamiento, preparación, producción y empacado de carne fresca refrigerada o congelada en canales o piezas o porciones individuales de: bovino, porcino, ovino, caprino.</t>
  </si>
  <si>
    <t>Explotación de mataderos que realizan actividades de sacrificio, faenamiento, preparación, producción y empacado de carne fresca refrigerada o congelada incluso en piezas o porciones individuales de aves de corral.</t>
  </si>
  <si>
    <t>Explotación de viveros (excepto viveros forestales), cultivo de plantas para: el trasplante incluido césped para trasplante, plantas con fines ornamentales, plantas vivas para utilizar sus bulbos, tubérculos y raíces; esquejes e injertos; estacas; esporas de hongos, etcétera.</t>
  </si>
  <si>
    <t>Explotación de viveros forestales y madera en pie : plantación, replante, transplante, aclareo y conservación de bosques y zonas forestadas (Estas actividades pueden ser llevadas a cabo en bosques naturales o en plantaciones forestales).</t>
  </si>
  <si>
    <t>Explotación mixta de cultivos y animales sin especialización en ninguna de las actividades. El tamaño del conjunto de la explotación agrícola no es un factor determinante. Si el cultivo de productos agrícolas o la cría de animales representan en una unidad determinada una proporción igual o superior al 66% de los márgenes brutos corrientes, la actividad mixta no debe clasificarse en esta clase, sino entre los cultivos o las actividades de cría de animales.</t>
  </si>
  <si>
    <t>Extracción de aceites crudos de petróleo, esquistos bituminosos y arenas alquitranadas, producción de petróleo crudo de esquistos y arenas bituminosas, procesos de obtención de crudos: decantación, desalado, deshidratación, estabilización, etcétera.</t>
  </si>
  <si>
    <t>Extracción de aceites de pescado (hígado de pescado) y mamíferos marinos.</t>
  </si>
  <si>
    <t>Extracción de arcillas, arcillas refractarias y caolín.</t>
  </si>
  <si>
    <t>Extracción de azufre natural (nativo).</t>
  </si>
  <si>
    <t>Extracción de bitumen natural sólido, asfalto natural, asfaltitas y roca asfáltica.</t>
  </si>
  <si>
    <t>Extracción de creta y dolomita sin calcinar.</t>
  </si>
  <si>
    <t>Extracción de fosfatos y sales de potasio naturales.</t>
  </si>
  <si>
    <t>Extracción de guano.</t>
  </si>
  <si>
    <t>Extracción de hidrocarburos líquidos, obtenidos a través de licuefacción o pirolisis.</t>
  </si>
  <si>
    <t>Extracción de lignito (carbón pardo) en minas, incluyendo la extracción a través de métodos de licuefacción, actividades de limpieza, deshidratación, pulverización, compresión, etcétera; de lignito para mejorar su calidad o facilitar su transporte o almacenamiento.</t>
  </si>
  <si>
    <t>Extracción de manteca de cerdo y otras grasas comestibles de origen animal.</t>
  </si>
  <si>
    <t>Extracción de materiales abrasivos: grafito natural, piedra pómez, feldespatos, esmeril, corindón, etcétera.</t>
  </si>
  <si>
    <t>Extracción de metales preciosos: oro, plata, platino.</t>
  </si>
  <si>
    <t>Extracción de minerales estimados principalmente por su contenido de uranio y torio: pecblenda, óxido natural de uranio, etcétera; concentración de uranio y torio, producción de torta amarilla (concentrado de uranio).</t>
  </si>
  <si>
    <t>Extracción de minerales estimados principalmente por su contenido en hierro.</t>
  </si>
  <si>
    <t>Extracción de otros minerales: asbesto, polvo de fósiles silíceos, esteatita (talco), vermiculita, peolita, clorita, antimonio, magnesita, silicato de magnesio (polvo), silicio, etcétera</t>
  </si>
  <si>
    <t>Extracción de piedras preciosas y semipreciosas, gemas, mica, cuarzo, etcétera.</t>
  </si>
  <si>
    <t>Extracción de sal en yacimientos subterráneos, incluso mediante disolución y bombeo.</t>
  </si>
  <si>
    <t>Extracción de sulfato y carbonato de bario naturales (baritina y witherita), boratos naturales, sulfatos de magnesio naturales (kieserita).</t>
  </si>
  <si>
    <t>Extracción de tierras colorantes, espatoflúor y otros minerales estimados principalmente como fuente de sustancias químicas.</t>
  </si>
  <si>
    <t>Extracción de yeso y anhidrita.</t>
  </si>
  <si>
    <t>Extracción y dragado de arenas para la industria, arenas para la construcción, grava (ripio) y gravilla.</t>
  </si>
  <si>
    <t>Extracción y preparación de minerales estimados principalmente por su contenido de metales no ferrosos: aluminio (bauxita), cobre, plomo, zinc, estaño, manganeso, cromo, níquel, cobalto, molibdeno, tántalo, vanadio, etcétera.</t>
  </si>
  <si>
    <t>Extracción y preparación de pirita y pirrotina, excepto el tostado de pirita y pirrotina.</t>
  </si>
  <si>
    <t>Extracción, aglomeración, preparación de turba para mejorar su calidad, facilitar su transporte o almacenamiento.</t>
  </si>
  <si>
    <t>Extracción, talla sin labrar y aserrado de piedra de construcción, como mármol, granito, arenisca, pizarra, etcétera.</t>
  </si>
  <si>
    <t>Extracción, trituración y fragmentación de piedra caliza, para utilizarla en la fabricación de cal o cemento.</t>
  </si>
  <si>
    <t>Fabricación de abonos nitrogenados, fosfatados y potásicos puros o complejos; urea, fosfatos naturales en crudo y sales de potasio naturales crudas.</t>
  </si>
  <si>
    <t>Fabricación de accesorios confeccionados para el hogar: cortinas, cenefas, visillos.</t>
  </si>
  <si>
    <t>Fabricación de accesorios de plástico para carrocerías de vehículos y artículos similares de resina de poliéster y fibra de vidrio.</t>
  </si>
  <si>
    <t>Fabricación de accesorios intercambiables para herramientas de mano motorizadas o no, y para máquinas herramientas: brocas, punzones, fresas, etcétera.</t>
  </si>
  <si>
    <t>Fabricación de accesorios para vías de ferrocarril o tranvía por ejemplo: carriles ensamblados, plataformas giratorias, potros de contención, etcétera.</t>
  </si>
  <si>
    <t>Fabricación de aceite vegetal vulcanizado.</t>
  </si>
  <si>
    <t>Fabricación de aceites o grasas lubricantes a base de petróleo, incluido los fabricados a partir de residuos del petróleo.</t>
  </si>
  <si>
    <t>Fabricación de ácidos inorgánicos excepto acido nítrico.</t>
  </si>
  <si>
    <t>Fabricación de ácidos monocarboxílicos y policarboxílicos, incluido acido acético.</t>
  </si>
  <si>
    <t>Fabricación de acumuladores eléctricos y partes de acumuladores, separadores, contenedores, tapas.</t>
  </si>
  <si>
    <t>Fabricación de aeronaves para el transporte de mercancías o de pasajeros, para defensa militar, deporte u otros fines: aviones, helicópteros; fabricación aparatos de entrenamiento de vuelo en tierra.</t>
  </si>
  <si>
    <t>Fabricación de afiladores de lápices, grapadoras, quitagrapas, portarrollos para cinta adhesiva, cartuchos de tinta (toner), pizarras, encerados y tableros para escribir con rotulador, etcétera.</t>
  </si>
  <si>
    <t>Fabricación de agentes orgánicos tensoactivos y preparados tensoactivos (detergentes) para lavar en polvo o líquidos; barras (jabón), pastillas, piezas, preparados para fregar platos (lavavajillas); suavizantes textiles, incluido jabón cosmético.</t>
  </si>
  <si>
    <t>Fabricación de agua destilada.</t>
  </si>
  <si>
    <t>Fabricación de aisladores de vidrio y accesorios aislantes de vidrio; unidades aislantes de vidrio de capas múltiples.</t>
  </si>
  <si>
    <t>Fabricación de aisladores eléctricos y accesorios aislantes de cerámica.</t>
  </si>
  <si>
    <t>Fabricación de alambre de metales comunes no ferrosos: aluminio; plomo, zinc y estaño cobre cromo, manganeso, níquel, etcétera mediante trefilado.</t>
  </si>
  <si>
    <t>Fabricación de álcalis, lejías y otras bases inorgánicas excepto amoníaco.</t>
  </si>
  <si>
    <t>Fabricación de alcoholes cíclicos y acíclicos, fenoles y fenoles-alcoholes, sorbitol, metanol y alcoholes superiores (incluso alcohol etílico sintético).</t>
  </si>
  <si>
    <t>Fabricación de alimentos perecibles a base de frutas, legumbres y hortalizas como: ensaladas empaquetadas, hortalizas peladas y cortadas, tofu (cuajada de soya).</t>
  </si>
  <si>
    <t>Fabricación de alimentos preparados para animales de granja (aves, ganado vacuno, porcino, etcétera), animales acuáticos, incluidos alimentos concentrados, suplementos alimenticios, la preparación de alimentos sin mezclar (elaborados a partir de un único producto) y los obtenidos del tratamiento de desperdicios de mataderos.</t>
  </si>
  <si>
    <t>Fabricación de amplificadores para instrumentos musicales y sistemas de megafonía; micrófonos; audífonos (para radios, equipos estereofónicos, ordenadores); parlantes, sistemas de altavoces.</t>
  </si>
  <si>
    <t>Fabricación de ángulos, perfiles y secciones abiertas de acero laminadas en caliente y mediante conformación progresiva en un laminador de rulos o mediante plegado en una prensa de productos laminados planos de acero.</t>
  </si>
  <si>
    <t>Fabricación de aparatos de acondicionamiento de aire, incluidos los utilizados en vehículos automotores; ventiladores distintos de los de uso doméstico, dispositivos de ventilación de desvanes (ventiladores de tejado, etcétera).</t>
  </si>
  <si>
    <t>Fabricación de aparatos de irradiación similares (industriales o de uso diagnóstico, terapéutico, científico o de investigación): equipo de rayos beta, de rayos gamma, de rayos X y otros tipos de equipo de radiación; escáneres de tomografía computadorizada (CT) y por emisión de positrones (PET); equipo de irradiación de alimentos y leche.</t>
  </si>
  <si>
    <t>Fabricación de aparatos de mecanoterapia, máquinas de masaje; aparatos para pruebas psicológicas, aparatos de ozonoterapia, oxigenoterapia y respiración artificial, aparatos respiratorios terapéuticos y otros aparatos de respiración y máscaras de gas, etcétera.</t>
  </si>
  <si>
    <t>Fabricación de aparatos eléctricos de uso doméstico: refrigeradores, congeladores, lavaplatos, lavadoras y secadoras, aspiradoras, enceradoras de pisos, trituradoras de desperdicios, molinillos de café, licuadoras, exprimidoras, abrelatas, máquinas de afeitar eléctricas, cepillos dentales eléctricos y otros aparatos eléctricos de cuidado personal, afiladoras de cuchillos, campanas de ventilación o de absorción de humos.</t>
  </si>
  <si>
    <t>Fabricación de aparatos ortopédicos y prostéticos, ojos de cristal, dientes postizos, puentes, etcétera, en laboratorios médicos.</t>
  </si>
  <si>
    <t>Fabricación de aparatos para la conmutación y transmisión de datos: centrales telefónicas - PBX; módems, bridges, routers, gateways, etcétera.</t>
  </si>
  <si>
    <t>Fabricación de aparatos para registrar la hora del día y aparatos para medir, registrar o indicar de otro modo intervalos de tiempo mediante un mecanismo de relojería o un motor sincrónico como: parquímetros, relojes de control de entrada, marcadores de fecha y hora, cronómetros de tiempos de fabricación, conmutadores horarios y otros dispositivos de puesta en marcha con mecanismo de relojería o con motor sincrónico (cerraduras temporizadas).</t>
  </si>
  <si>
    <t>Fabricación de aparatos termoeléctricos de uso doméstico: calentadores de agua eléctricos, mantas eléctricas, secadores, peines, cepillos y tenacillas eléctricos, planchas eléctricas, calentadores de ambiente y ventiladores portátiles, hornos eléctricos, hornos de microondas, cocinillas y planchas de cocinar eléctricas, tostadoras, cafeteras y teteras, sartenes, asadores, parrillas, campanas, calentadores eléctricos de resistencia, etcétera.</t>
  </si>
  <si>
    <t>Fabricación de armas ligeras (revólveres, escopetas, ametralladoras ligeras); armas de fuego y municiones de caza, de deporte o de protección; armas que disparan balas de fogueo, pistolas para lanzar bengalas de señales, pistolas de matarife, etcétera.</t>
  </si>
  <si>
    <t>Fabricación de armas pesadas (artillería, cañones móviles, lanzacohetes, tubos lanzatorpedos, ametralladoras pesadas, etcétera).</t>
  </si>
  <si>
    <t>Fabricación de artículos confeccionados con cualquier tipo de material textil, incluidos tejidos (telas) de punto y ganchillo: frazadas, mantas de viaje, sobrecamas, cobijas, edredones, ropa de cama, sábanas, mantelería, toallas y artículos de cocina acolchados, edredones, cojines, pufés, almohadas, sacos de dormir, artículos para el baño, etcétera, incluido  tejidos para mantas eléctricas.</t>
  </si>
  <si>
    <t>Fabricación de artículos de alambre: alambre de púas, cercas de alambre, rejillas, redes, telas metálicas, etcétera.</t>
  </si>
  <si>
    <t>Fabricación de artículos de asbesto-cemento, fibro-cemento de celulosa y materiales similares: láminas onduladas, otras laminas, paneles, tableros, losetas, tubos, caños, depósitos, tanques de agua, cisternas, lavabos, lavaderos, vasijas, muebles, marcos para ventanas, etcétera.</t>
  </si>
  <si>
    <t>Fabricación de artículos de asfalto o de materiales similares, por ejemplo adhesivos a base de asfalto (impermeabilizantes para la construcción), brea, alquitrán, hulla, etcétera.</t>
  </si>
  <si>
    <t>Fabricación de artículos de bisutería: anillos, brazaletes, collares y artículos de bisuterías similares de metales comunes chapados con metales preciosos, joyas que contienen piedras de imitación, como diamantes u otras gemas de imitación y similares, incluido la fabricación de correas de metal para relojes (excepto las de metales preciosos).</t>
  </si>
  <si>
    <t>Fabricación de artículos de broma y artículos de fantasía (piñatas).</t>
  </si>
  <si>
    <t>Fabricación de artículos de cerámica para laboratorios, para la industria química y la industria en general.</t>
  </si>
  <si>
    <t>Fabricación de artículos de confección de punto y ganchillo: jerseys, suéteres, chalecos, camisetas y artículos similares.</t>
  </si>
  <si>
    <t>Fabricación de artículos de corcho natural o corcho aglomerado, incluidos cubrimientos para pisos.</t>
  </si>
  <si>
    <t>Fabricación de artículos de diversas sustancias minerales: mica trabajada y artículos de mica, de turba y de grafito (que no sean artículos eléctricos), etcétera.</t>
  </si>
  <si>
    <t>Fabricación de artículos de lona o encerados: tiendas de campaña, artículos de acampada, velas, toldos de protección contra el sol, carpas, fundas para embalar mercaderías, etcétera.</t>
  </si>
  <si>
    <t>Fabricación de artículos de madera para moblaje del tipo aplique como: percheros para ropa y sombreros, pero no muebles en pie, perchas de madera.</t>
  </si>
  <si>
    <t>Fabricación de artículos de materiales animales: huesos, marfil, carey, plumas, huesos, tripas, vejigas, etcétera, incluido actividades de taxidermia.</t>
  </si>
  <si>
    <t>Fabricación de artículos de metal de uso domestico: vajilla de mesa y de cocina, sean o no de metales comunes y enchapados o no con metales preciosos: platos, tazas, etcétera; servicio de mesa: boles, bandejas, etcétera; baterías de cocina: cacerolas, recipientes para hervir agua, etcétera, cazos (cazuelas), sartenes y otros utensilios no eléctricos para usar en la mesa o en la cocina.</t>
  </si>
  <si>
    <t>Fabricación de artículos de metal para oficina, excepto muebles.</t>
  </si>
  <si>
    <t>Fabricación de artículos de orfebrería elaborados con metales preciosos o metales comunes chapados con metales preciosos: cuberterías, vajillas y servicios de mesa, artículos de tocador, artículos de escritorio y oficina, artículos de uso religioso, etcétera.</t>
  </si>
  <si>
    <t>Fabricación de artículos de piel (con pelo natural): prendas y accesorios de piel incluido los confeccionados con pieles “alargadas”, planchas, cuadrados, tiras, etcétera.</t>
  </si>
  <si>
    <t>Fabricación de artículos de plástico para el envasado de productos: bolsas, sacos, cajones, cajas, garrafones, botellas, etcétera.</t>
  </si>
  <si>
    <t>Fabricación de artículos de plástico para oficina y uso escolar.</t>
  </si>
  <si>
    <t>Fabricación de artículos de talabartería y guarnicionería: sillas de montar, arreos, látigos y fustas.</t>
  </si>
  <si>
    <t>Fabricación de artículos de uso domésticos vasos, platos y bandejas, bandejas para guardar huevos y otros productos para envasado, de papel o cartón moldeado.</t>
  </si>
  <si>
    <t>Fabricación de artículos de uso personal: pipas, vaporizadores de perfume, pelucas, barbas y cejas postizas, peines, pasadores para el cabello.</t>
  </si>
  <si>
    <t>Fabricación de artículos de uso técnico y de laboratorio elaborados con metales preciosos (excepto instrumentos y piezas de instrumentos): crisoles, espátulas, ánodos de galvanoplastia, etcétera.</t>
  </si>
  <si>
    <t>Fabricación de artículos diversos de piel (con pelo natural): alfombras, pufs sin relleno, paños para pulimento industrial.</t>
  </si>
  <si>
    <t>Fabricación de artículos domésticos de vidrio o cristal: vasos, botellas, copas, platos, jarrones y otros recipientes de vidrio o cristal incluido piezas de vidrio utilizadas en bisutería figurillas de vidrio, etcétera.</t>
  </si>
  <si>
    <t>Fabricación de artículos higiénicos y cuidado personal de caucho: cepillos de caucho, peines de caucho duro, horquillas, rulos y artículos similares de caucho endurecido; preservativos, tetinas, bolsas de agua caliente, etcétera, incluido la fabricación de artículos eróticos de caucho.</t>
  </si>
  <si>
    <t>Fabricación de artículos para construcción: losetas, tejas, azulejos y otros de cerámica refractaria; morteros, cementos y otros materiales refractarios.</t>
  </si>
  <si>
    <t>Fabricación de artículos para ferias de atracciones, juegos de mesa o juegos de salón, juegos accionados con monedas, billares, mesas especiales para juegos de casino, juegos electrónicos, ajedrez, etcétera.</t>
  </si>
  <si>
    <t>Fabricación de artículos para la pesca deportiva, caza, alpinismo: redes de mano, arcos y ballestas, guantes y tocados de cuero para la práctica de deportes.</t>
  </si>
  <si>
    <t>Fabricación de artículos plásticos para la construcción: puertas, ventanas, marcos, contrapuertas, persianas, zócalos, tanques para depósitos, etcétera.</t>
  </si>
  <si>
    <t>Fabricación de artículos plásticos sanitarios como bañeras, platos de ducha, lavabos, inodoros, cisternas de inodoros, etcétera.</t>
  </si>
  <si>
    <t>Fabricación de artículos sanitarios de cerámica.</t>
  </si>
  <si>
    <t>Fabricación de artículos sanitarios de metal, bañeras, pilas (fuentes), lavabos y artículos similares.</t>
  </si>
  <si>
    <t>Fabricación de artículos textiles diversos: mechas de materiales textiles, camisas para mecheros de gas incandescentes y tejidos tubulares para su fabricación, mangueras, correas transportadoras y correaje de transmisión (estén reforzados o no con metales u otros materiales), tela para tamices, tela de filtración, fieltro, etcétera.</t>
  </si>
  <si>
    <t>Fabricación de artículos y equipo de cualquier material para la práctica de deportes y juegos al aire libre y bajo techo: balones duros, blandos e inflables, raquetas, bates y mazos, esquíes, fijaciones y bastones de esquí, botas de esquí, tablas de vela y de surf, patines de hielo, patines de ruedas, etcétera, equipo para gimnasio y de atletismo.</t>
  </si>
  <si>
    <t>Fabricación de ascensores, escaleras mecánicas y pasillos rodantes, cintas transportadoras, teleféricos, etcétera.</t>
  </si>
  <si>
    <t>Fabricación de aspersores de uso agrícola.</t>
  </si>
  <si>
    <t>Fabricación de ataúdes y urnas.</t>
  </si>
  <si>
    <t>Fabricación de automóviles de pasajeros, vehículos para todo terreno, autobuses, trolebuses, go-carts y vehículos similares, incluidos vehículos de carreras.</t>
  </si>
  <si>
    <t>Fabricación de balanzas y básculas.</t>
  </si>
  <si>
    <t>Fabricación de bandas de rodadura intercambiables, cámaras para cubiertas, fajas de protección de la cámara, tiras de remiendo para recauchutar cubiertas, etcétera, renovación y recauchutado de cubiertas de neumáticos sean cubiertas sólidas y mullidas (esponjosas, blandas).</t>
  </si>
  <si>
    <t>Fabricación de banderas, banderines, gallardetes, estandartes, etcétera.</t>
  </si>
  <si>
    <t>Fabricación de barras colectoras y otros conductores eléctricos (excepto del tipo de los utilizados en conmutadores).</t>
  </si>
  <si>
    <t>Fabricación de barras, varillas y secciones sólidas de hierro y acero laminadas en caliente y mediante estirado en frío y en caliente, rectificación o torneado; fabricación de alambre de acero mediante estirado o alargamiento en frío.</t>
  </si>
  <si>
    <t>Fabricación de básculas y balanzas (excepto balanzas de precisión para laboratorios): balanzas de uso doméstico, balanzas de plataforma, balanzas de pesada continua, básculas para vehículos, pesas, etcétera.</t>
  </si>
  <si>
    <t>Fabricación de bicicletas no motorizadas y otros vehículos similares, como triciclos de reparto o para otros usos, tándems, bicicletas y triciclos para niños, fabricación de partes, piezas y accesorios de bicicletas.</t>
  </si>
  <si>
    <t>Fabricación de biocombustibles, es decir la mezcla de alcoholes con petróleo por ejemplo: Gasohol.</t>
  </si>
  <si>
    <t>Fabricación de bloques de vidrio para pavimentar u otros elementos para la construcción.</t>
  </si>
  <si>
    <t>Fabricación de bombas de aire o de vacío, compresores de aire y otros compresores de gas.</t>
  </si>
  <si>
    <t>Fabricación de bombas para líquidos, tengan o no dispositivos de medición; bombas para motores de combustión interna: bombas de aceite, agua y combustible para vehículos automotores, etcétera; bombas manuales.</t>
  </si>
  <si>
    <t>Fabricación de botes y balsas inflables.</t>
  </si>
  <si>
    <t>Fabricación de botones, broches de presión, corchetes de presión, cierres de cremallera (excepto metálicos).</t>
  </si>
  <si>
    <t>Fabricación de briquetas de carbón de piedra y lignito.</t>
  </si>
  <si>
    <t>Fabricación de cables de fibra óptica para la transmisión de datos o la transmisión de imágenes en directo.</t>
  </si>
  <si>
    <t>Fabricación de cables de metal con o sin aislamiento que no se pueden utilizar como conductores de electricidad, trenzas de metal, alambre y artículos similares de hierro, acero, aluminio o cobre.</t>
  </si>
  <si>
    <t>Fabricación de cadenas, excepto las de transmisión de energía (mecánica).</t>
  </si>
  <si>
    <t>Fabricación de cajas de madera para joyas, cuchillos y artículos similares.</t>
  </si>
  <si>
    <t>Fabricación de cajas de relojes, incluidas cajas de metales preciosos y sus partes.</t>
  </si>
  <si>
    <t>Fabricación de cajas fuertes o de seguridad, cajas de caudales, pórticos, puertas blindadas, etcétera.</t>
  </si>
  <si>
    <t>Fabricación de cajas, bolsas (fundas), carpetas y juegos de escritorio que contengan una variedad de artículos de papelería, recados de escribir que contienen papel para correspondencia, esquelas o tarjetas postales en blanco, etcétera.</t>
  </si>
  <si>
    <t>Fabricación de cajas, cajones, barriles y envases similares, toneles, barricas, cubas, tinas y otros productos de tonelería de madera.</t>
  </si>
  <si>
    <t>Fabricación de cal viva, apagada e hidráulica; yesos con yeso calcinado o sulfato de calcio.</t>
  </si>
  <si>
    <t>Fabricación de calandrias y otras máquinas de laminado, y de rodillos para esas máquinas (excepto las laminadoras de metal y vidrio).</t>
  </si>
  <si>
    <t>Fabricación de calderas y radiadores para calefacción central, partes y piezas.</t>
  </si>
  <si>
    <t>Fabricación de calzado, botines, polainas y artículos similares para todo uso, de cualquier material y mediante cualquier proceso, incluido el moldeado (aparado de calzado).</t>
  </si>
  <si>
    <t>Fabricación de cámaras de película y cámaras digitales.</t>
  </si>
  <si>
    <t>Fabricación de candados, cerraduras, pasadores, llaves, duplicación de llaves, bisagras y artículos similares, accesorios de ferretería para edificios, muebles, vehículos, etcétera.</t>
  </si>
  <si>
    <t>Fabricación de capacitores, resistores, condensadores y componentes eléctricos similares.</t>
  </si>
  <si>
    <t>Fabricación de carbón activado, aditivos para aceites lubricantes, preparados para acelerar la vulcanización del caucho, catalizadores; preparados aditivos para cementos y otros productos químicos de uso industrial.</t>
  </si>
  <si>
    <t>Fabricación de carbón vegetal y otros productos de la destilación de madera.</t>
  </si>
  <si>
    <t>Fabricación de cargadores mecánicos, parrillas mecánicas, descargadores mecánicos de cenizas, quemadores, etcétera.</t>
  </si>
  <si>
    <t>Fabricación de carretes de madera para cables.</t>
  </si>
  <si>
    <t>Fabricación de carretes, tapas, canillas de bobinas, carretes para hilos de coser y artículos similares de madera torneada.</t>
  </si>
  <si>
    <t>Fabricación de carrocerías, incluidas cabinas para vehículos automotores.</t>
  </si>
  <si>
    <t>Fabricación de casas móviles, edificios prefabricados y componentes de los mismos, predominantemente de madera, por ejemplo saunas.</t>
  </si>
  <si>
    <t>Fabricación de caucho sintético en formas primarias: caucho sintético, artificial.</t>
  </si>
  <si>
    <t>Fabricación de celulosa y sus derivados químicos.</t>
  </si>
  <si>
    <t>Fabricación de cementos hidráulicos, incluido cemento de Pórtland, cemento aluminoso, cemento de escorias y cemento hipersulfatado.</t>
  </si>
  <si>
    <t>Fabricación de centrifugadoras (excepto descremadoras y secadoras de ropa).</t>
  </si>
  <si>
    <t>Fabricación de chasis equipados con motores.</t>
  </si>
  <si>
    <t>Fabricación de cintas, cassettes, disquetes, tarjetas con bandas magnéticas, soportes para disco duro vírgenes (en blanco) de: sonido, video y datos</t>
  </si>
  <si>
    <t>Fabricación de circuitos integrados (análogos, digitales o híbridos), tarjetas inteligentes (tarjetas bancarias, de identificación y acceso, fidelización, etcétera).</t>
  </si>
  <si>
    <t>Fabricación de cochecitos para bebés.</t>
  </si>
  <si>
    <t>Fabricación de cojinetes de bola y de rodillo y de partes de cojinetes.</t>
  </si>
  <si>
    <t>Fabricación de colchones: colchones de muelles y rellenos o provistos de algún material de sustentación, colchones de caucho celular y de plástico sin forro, fabricación de bases de colchón.</t>
  </si>
  <si>
    <t>Fabricación de combustibles gaseosos con un valor calorífico específico, mediante la purificación, la mezcla y otros procesos de gases de diversos tipos, incluido el gas natural.</t>
  </si>
  <si>
    <t>Fabricación de componentes de pantallas (plasma, polímeros, cristal líquido LCD) y diodos emisores de luz (LED).</t>
  </si>
  <si>
    <t>Fabricación de componentes estructurales y materiales prefabricados para obras de construcción o de ingeniería civil de hormigón, cemento, piedra artificial o yeso: losetas, losas, baldosas, ladrillos, bloques, planchas, paneles, láminas, tableros, caños, tubos, postes, etcétera.</t>
  </si>
  <si>
    <t>Fabricación de componentes hidráulicos y neumáticos: bombas y sistemas de propulsión de fluidos, equipo de transmisión hidráulico, transmisiones hidrostáticas, motores hidráulicos; equipo de preparación del aire para sistemas neumáticos, cilindros, válvulas, tubos y empalmes hidráulicos y neumáticos.</t>
  </si>
  <si>
    <t>Fabricación de compuestos de función oxigeno, incluso aldehídos, cetonas, quinonas y compuestos duales o múltiples de función oxígeno.</t>
  </si>
  <si>
    <t>Fabricación de compuestos orgánicos de función nitrógeno, incluso aminas (cuerpo derivado del amoníaco) y compuestos de función nitrilo.</t>
  </si>
  <si>
    <t>Fabricación de conmutadores (excepto los de pulsador, de resorte, solenoidales, oscilantes), equipos de conmutación, portalámparas, clavijas, terminales y otros conectores eléctricos.</t>
  </si>
  <si>
    <t>Fabricación de contenedores para su acarreo por uno o más medios de transporte.</t>
  </si>
  <si>
    <t>Fabricación de correas y cintas transportadoras y de transmisión de caucho.</t>
  </si>
  <si>
    <t>Fabricación de cristalería de laboratorio: higiénica y farmacéutica.</t>
  </si>
  <si>
    <t>Fabricación de cubertería de uso doméstico, como cuchillos, tenedores, cucharas, etcétera incluso revestidos de metales preciosos.</t>
  </si>
  <si>
    <t>Fabricación de cubiertas de caucho para: vehículos, equipo, maquinaria móvil, aeronaves, juguetes, muebles y otros usos: neumáticos, llantas.</t>
  </si>
  <si>
    <t>Fabricación de cubrecabezas, prendas de vestir (sólo si las piezas se unen por adhesión y no por costura).</t>
  </si>
  <si>
    <t>Fabricación de cubrimientos plásticos para pisos, paredes o techos en rollos o en forma de losetas, domos, piedra artificial (mármol artificial); cubrimientos de pisos resistentes, como vinilo, linóleo, etcétera.</t>
  </si>
  <si>
    <t>Fabricación de cuchillas y cizallas para máquinas y para aparatos mecánicos.</t>
  </si>
  <si>
    <t>Fabricación de cuerdas, cordeles, bramantes e hilos de fibras textiles o de cintas o similares, estén o no impregnados, revestidos, cubiertos o forrados con caucho o plástico.</t>
  </si>
  <si>
    <t>Fabricación de cueros regenerados (artificiales), cueros gamuzados y apergaminados, charol y cueros metalizados.</t>
  </si>
  <si>
    <t>Fabricación de desinfectantes de uso agropecuario y para otros usos.</t>
  </si>
  <si>
    <t>Fabricación de detectores de movimiento; detectores de minas, generadores de impulsos (señales); detectores de metal.</t>
  </si>
  <si>
    <t>Fabricación de diodos, transistores y dispositivos semiconductores similares.</t>
  </si>
  <si>
    <t>Fabricación de discos ópticos vírgenes.</t>
  </si>
  <si>
    <t>Fabricación de disolventes y diluyentes compuestos orgánicos: decapantes (removedores) de pintura y barniz preparados (thiñer).</t>
  </si>
  <si>
    <t>Fabricación de dispositivos e instrumentos ópticos de medición y verificación (equipos de control de tiro, fotómetros y telémetros).</t>
  </si>
  <si>
    <t>Fabricación de disyuntores de circuitos eléctricos; limitadores de sobretensión (para voltajes de distribución); fusibles eléctricos.</t>
  </si>
  <si>
    <t>Fabricación de dolomita calcinada.</t>
  </si>
  <si>
    <t>Fabricación de edificios prefabricados principalmente de metal: casetas, módulos de exhibición de elementos, cabinas telefónicas, etcétera.</t>
  </si>
  <si>
    <t>Fabricación de electrodos y contactos de carbono y grafito y otros productos eléctricos de carbón y grafito, aisladores eléctricos (excepto los de vidrio o porcelana).</t>
  </si>
  <si>
    <t>Fabricación de electroimanes.</t>
  </si>
  <si>
    <t>Fabricación de elevadores y cintas transportadoras de marcha continúa para uso en obras subterráneas.</t>
  </si>
  <si>
    <t>Fabricación de empastes y cementos dentales (excepto adhesivos para dentaduras), ceras dentales y otras preparaciones de uso odontológico; fabricación de cementos para la reconstrucción de hueso.</t>
  </si>
  <si>
    <t>Fabricación de encendedores sean o no mecánicos, eléctricos y de otro tipo incluido sus repuestos.</t>
  </si>
  <si>
    <t>Fabricación de enchapados: de metales comunes con plata; de metales comunes ó plata con oro; de metales comunes, oro y plata con platino o con metales del grupo del platino.</t>
  </si>
  <si>
    <t>Fabricación de engranajes, trenes de engranajes, cajas de engranajes y otros dispositivos para cambios de marchas; embragues y acoplamientos de ejes; volantes y poleas; eslabones articulados y cadenas de transmisión.</t>
  </si>
  <si>
    <t>Fabricación de envases de papel o de cartón ondulado, rígido o plegable: cajas, cajones, estuches, envases, archivadores de cartón de oficina y artículos similares.</t>
  </si>
  <si>
    <t>Fabricación de equipo aeronáutico y náutico de búsqueda, detección y navegación, incluidas sonares, sonoboyas, equipos de radar y fabricación de dispositivos GPS.</t>
  </si>
  <si>
    <t>Fabricación de equipo de cocina y calefacción de uso doméstico no eléctrico: calentadores de ambiente, cocinillas, parrillas, cocinas, hornos, calentadores de agua (calefones), aparatos de cocina y calentadores de platos no eléctricos.</t>
  </si>
  <si>
    <t>Fabricación de equipo de encuadernación del tipo utilizado en oficinas (es decir, para encuadernar con plástico o con cinta adhesiva), punzones.</t>
  </si>
  <si>
    <t>Fabricación de equipo de grabación y reproducción de sonido; reproductores de CD; equipos estereofónicos; equipos de sonido, etcétera; receptores de radio, incluso con dispositivos de grabación o reproducción de sonido o con un reloj.</t>
  </si>
  <si>
    <t>Fabricación de equipo de grabación y reproducción de video, incluso cámaras de video de tipo familiar; reproductores de DVD.</t>
  </si>
  <si>
    <t>Fabricación de equipo de iluminación no eléctrico.</t>
  </si>
  <si>
    <t>Fabricación de equipo de iluminación para equipo de transporte (vehículos automotores, aeronaves, embarcaciones).</t>
  </si>
  <si>
    <t>Fabricación de equipo de protección y seguridad: ropa ignífuga y otras prendas de protección, cinturones de seguridad para instaladores y celadores de líneas telefónicas y de electricidad y otros cinturones de uso ocupacional, salvavidas de corcho, cascos de plástico y otro equipo personal de seguridad de plástico (por ejemplo, cascos para deportes), ropa de protección para bomberos, cascos de metal y otro equipo personal de seguridad de metal, tapones para los oídos y la nariz (por ejemplo, para nadar o para protegerse del ruido), máscaras de gas.</t>
  </si>
  <si>
    <t>Fabricación de equipo de prueba de emisiones de vehículos automotores.</t>
  </si>
  <si>
    <t>Fabricación de equipo eléctrico de señalización como: semáforos y señales peatonales, señales eléctricas, marcadores electrónicos, dispositivos eléctricos de apertura y cierre de puertas, timbres eléctricos, sirenas.</t>
  </si>
  <si>
    <t>Fabricación de equipo eléctrico de soldadura autógena y de soldadura blanda, incluidos soldadores manuales.</t>
  </si>
  <si>
    <t>Fabricación de equipo eléctrico para vehículos automotores, como generadores, alternadores, bujías, cableados preformados para el sistema de encendido, sistemas eléctricos de apertura y cierre de ventanillas y puertas, montaje de tableros de instrumentos, reguladores de tensión, etcétera.</t>
  </si>
  <si>
    <t>Fabricación de equipo fijo de calefacción de uso doméstico como calefacción: solar, por vapor, de fuel y equipo similar, calentadores de ambiente eléctricos fijos y calentadores eléctricos para piscinas.</t>
  </si>
  <si>
    <t>Fabricación de equipo industrial de refrigeración o de congelación, incluidos conjuntos montados de componentes principales.</t>
  </si>
  <si>
    <t>Fabricación de equipo mecánico de transmisión: ejes y manivelas de transmisión, ejes de levas, cigüeñales, manivelas, etcétera, cajas de cojinetes y cojinetes simples para ejes.</t>
  </si>
  <si>
    <t>Fabricación de equipo mecánico y electromecánico de señalización, seguridad y control de tráfico para ferrocarriles, tranvías, carreteras, vías de navegación interiores, aparcamientos, aeropuertos, etcétera.</t>
  </si>
  <si>
    <t>Fabricación de equipo meédico para electrodiagnóstico: equipo de tomografía por resonancia magnética MRI, equipo médico de ultrasonido, electrocardiógrafos, equipo electrónico de endoscopia.</t>
  </si>
  <si>
    <t>Fabricación de equipo no eléctrico de soldadura autógena y de soldadura blanda.</t>
  </si>
  <si>
    <t>Fabricación de equipo para proyectar, dispersar o pulverizar líquidos o polvos: pistolas de pulverización, extintores de incendios, máquinas de limpieza por chorro de arena, máquinas de limpieza al vapor, etcétera.</t>
  </si>
  <si>
    <t>Fabricación de equipos de posicionamiento ópticos; espejos ópticos, lentes, prismas, etcétera, incluido el revestimiento, pulido y montadura de lentes.</t>
  </si>
  <si>
    <t>Fabricación de equipos de pruebas e inspección de propiedades físicas o químicas; polígrafos (máquinas detectoras de mentiras); instrumentos de análisis de laboratorio (equipos de análisis de sangre).</t>
  </si>
  <si>
    <t>Fabricación de escobas y cepillos, incluidos cepillos que forman parte de máquinas, barredoras, mopas y plumeros mecánicos manuales, brochas, almohadillas y rodillos para pintar, escobillas de goma y otros cepillas, escobas, cepillos de calzado y de ropa, etcétera.</t>
  </si>
  <si>
    <t>Fabricación de escopetas y pistolas de aire y gas comprimido.</t>
  </si>
  <si>
    <t>Fabricación de esmaltes vitrificables y barnices para vidriar y enlucidos cerámicos y preparados similares; pigmentos y tintes, opacificadores y colores preparados</t>
  </si>
  <si>
    <t>Fabricación de espejos de vidrio, incluido espejos retrovisores para vehículos.</t>
  </si>
  <si>
    <t>Fabricación de estatuillas y ornamentos de madera y artículos de marquetería y taracea.</t>
  </si>
  <si>
    <t>Fabricación de estatuillas, artesanías y otros artículos ornamentales de cerámica o porcelana.</t>
  </si>
  <si>
    <t>Fabricación de estopas de filamento artificial o sintético (waipe).</t>
  </si>
  <si>
    <t>Fabricación de estructuras de metal marcos o armazones para construcción y partes de esas estructuras: torres, mástiles, armaduras, puentes, etcétera; marcos industriales de metal: marcos para altos hornos, equipos de elevación y manipulación, etcétera.</t>
  </si>
  <si>
    <t>Fabricación de explosivos y productos pirotécnicos, incluidos cápsulas fulminantes, detonadores, bengalas de señales y artículos similares, pólvoras propulsoras, cerillas (fósforos).</t>
  </si>
  <si>
    <t>Fabricación de fibra de vidrio, incluso lana de vidrio, y productos no tejidos de lana de vidrio.</t>
  </si>
  <si>
    <t>Fabricación de fibras discontinuas sintéticas o artificiales, sin cardar, peinar ni elaborar de otro modo para su hilado.</t>
  </si>
  <si>
    <t>Fabricación de fibras y productos de carbono y grafito (excepto electrodos y aplicaciones eléctricas).</t>
  </si>
  <si>
    <t>Fabricación de fotocopiadoras.</t>
  </si>
  <si>
    <t>Fabricación de fundas (forros) o cobertores de asientos para automóviles, fundas para maquinarias, muebles, neumáticos, etcétera.</t>
  </si>
  <si>
    <t>Fabricación de gases industriales o médicos inorgánicos, licuados o comprimidos: gases elementales, aire líquido o comprimido (oxigeno), gases refrigerantes, mezclas de gases industriales (gases carbónicos), gases inertes como el dióxido de carbono (anhídrido carbónico), gases aislantes.</t>
  </si>
  <si>
    <t>Fabricación de gelatina y derivados de la gelatina, pegamento (colas) y preparados adhesivos, incluyendo pegamento y adhesivo a base de caucho.</t>
  </si>
  <si>
    <t>Fabricación de generadores (calderas) de vapor de agua y otros vapores; instalaciones auxiliares para generadores (calderas) de vapor: condensadores, economizadores, recalentadores, recolectores y acumuladores de vapor, incluso deshollinadores, recuperadores de gases sacabarros.</t>
  </si>
  <si>
    <t>Fabricación de generadores de fuerza (excepto los alternadores cargados por baterías para motores de combustión interna); motores generadores (excepto turbogeneradores); generadores de impulsión, grupos electrógenos.</t>
  </si>
  <si>
    <t>Fabricación de globos terráqueos y otros instrumentos, aparatos y modelos diseñados para demostraciones.</t>
  </si>
  <si>
    <t>Fabricación de gorros y sombreros (incluido los de piel y paja toquilla).</t>
  </si>
  <si>
    <t>Fabricación de granadas y bombas extintoras de fuego, preparación y carga de aparatos extintores.</t>
  </si>
  <si>
    <t>Fabricación de grasas y aceites modificados químicamente; aceites esenciales; resinoides, aguas destiladas aromáticas; fabricación de mezclas de productos odoríferos para la elaboración de perfumes o alimentos; fabricación de extractos de productos aromáticos naturales.</t>
  </si>
  <si>
    <t>Fabricación de grifos y válvulas industriales, sanitarios, calefacción, incluidos válvulas de regulación y grifos de admisión.</t>
  </si>
  <si>
    <t>Fabricación de guatas, gasas, hilos, vendas y apósitos médicos impregnados.</t>
  </si>
  <si>
    <t>Fabricación de hélices para embarcaciones y sus palas, anclas.</t>
  </si>
  <si>
    <t>Fabricación de herramientas de herrería: machos de forja, yunques, etcétera; moldes y cajas de moldeo (excepto lingoteras).</t>
  </si>
  <si>
    <t>Fabricación de herramientas de mano con motor autónomo eléctrico o no eléctrico, como: sierras circulares o con movimiento alternativo, taladros, pulidoras, tupíes, lijadoras, afiladoras, clavadoras motorizadas, cepilladoras, cizallas y recortadoras de chapa, etcétera.</t>
  </si>
  <si>
    <t>Fabricación de herramientas de mano de aire comprimido, como: perforadoras de percusión, clavadoras neumáticas, engrapadoras, remachadoras neumáticas, aprieta tuercas neumáticos de percusión, etcétera.</t>
  </si>
  <si>
    <t>Fabricación de herramientas de mano no motorizadas: (azadones, picos, palas, etcétera) para uso agrícola, construcción, etcétera.</t>
  </si>
  <si>
    <t>Fabricación de herramientas de mano tales como alicate, destornilladores, limas, llaves inglesas, martillos, otras herramientas manuales y herramientas de mano de uso doméstico n.c.p.</t>
  </si>
  <si>
    <t>Fabricación de hidrocarburos cíclicos y acíclicos, saturados y no saturados, benceno, tolueno, xileno y otros productos de la destilación de alquitrán, hulla o aceite mineral, producción de brea y coque de brea.</t>
  </si>
  <si>
    <t>Fabricación de hilados (hilos) de filamento sintético o artificial, incluidos hilados (hilos) de gran resistencia, monofilamento o hebras sintéticas o artificiales.</t>
  </si>
  <si>
    <t>Fabricación de hilados de papel.</t>
  </si>
  <si>
    <t>Fabricación de hilados metalizados e hilados entorchados; hilos y cuerdas de caucho revestidos de materiales textiles; hilados y bandas textiles recubiertos impregnados, revestidos o forrados con caucho o plástico.</t>
  </si>
  <si>
    <t xml:space="preserve">Fabricación de hilos y cables aislados de acero, cobre, aluminio y otros juegos de cables eléctricos aislados y enchufe. </t>
  </si>
  <si>
    <t>Fabricación de hilos, cuerdas, hilatura, tejidos de caucho, tejidos textiles impregnados, revestidos, recubiertos o laminados de caucho en los que el caucho es el principal componente, cubiertas de caucho para rodillos.</t>
  </si>
  <si>
    <t>Fabricación de hojas de madera (alisadas, teñidas, bañadas, impregnadas, reforzadas con papel o tela, cortadas en figuras) para enchapado suficientemente delgadas para producir madera enchapada, tableros contrachapados y otros fines; fabricación de tableros contrachapados, tableros de madera enchapada y otros tableros y hojas de madera laminada, tableros de fibra y tableros de partículas, madera compactada, madera laminada encolada.</t>
  </si>
  <si>
    <t>Fabricación de hornos eléctricos y de otro tipo para uso industrial y de laboratorio, incluidos incineradores.</t>
  </si>
  <si>
    <t>Fabricación de hornos para laboratorios dentales, aparatos de destilación y centrifugadoras para laboratorio.</t>
  </si>
  <si>
    <t>Fabricación de imanes metálicos permanentes.</t>
  </si>
  <si>
    <t>Fabricación de impresoras; monitores, teclados, todo tipo de ratones, palancas de mando y bolas rodantes, equipo de oficina multifunciones como combinaciones de fax-escáner-copiadora, escáneres.</t>
  </si>
  <si>
    <t>Fabricación de inductores (autoinductores, bobinas, transformadores) del tipo de los utilizados como componentes electrónico; cristales y juegos de cristales electrónicos; plaquetas u obleas, de semiconductores, acabados o semiacabados; solenoides, conmutadores y transductores para aplicaciones eléctricas.</t>
  </si>
  <si>
    <t>Fabricación de insecticidas, raticidas, fungicidas, herbicidas, antigerminantes, reguladores del crecimiento de las plantas.</t>
  </si>
  <si>
    <t>Fabricación de instrumentos de aumento ópticos; dispositivos ópticos de puntería (miras para armas); instrumentos ópticos de precisión para mecánicos; comparadores ópticos; ensamblados de láser.</t>
  </si>
  <si>
    <t>Fabricación de instrumentos de cuerda, instrumentos de cuerda con teclado, incluidos pianos automáticos, guitarras, etcétera.</t>
  </si>
  <si>
    <t>Fabricación de instrumentos de detección y vigilancia de radiaciones.</t>
  </si>
  <si>
    <t>Fabricación de instrumentos de percusión: tambores, xilófonos, castañuelas, etcétera.</t>
  </si>
  <si>
    <t>Fabricación de instrumentos de viento: silbatos, cuernos de llamada y otros instrumentos sonoros de boca para llamada, acordeones e instrumentos similares, incluidas armónicas.</t>
  </si>
  <si>
    <t>Fabricación de instrumentos meteorológicos, geodesia, geofísicos, hidrográficos, hidrológicos, prospección, oceanográficos y de nivelar.</t>
  </si>
  <si>
    <t>Fabricación de instrumentos musicales de juguete.</t>
  </si>
  <si>
    <t>Fabricación de instrumentos para medición y pruebas de electricidad y señales eléctricas (incluidos los destinados a actividades de telecomunicaciones).</t>
  </si>
  <si>
    <t>Fabricación de instrumentos para motores de aeronaves.</t>
  </si>
  <si>
    <t>Fabricación de intercambiadores de calor.</t>
  </si>
  <si>
    <t>Fabricación de interruptores de circuito por falta de conexión a tierra (GFCI).</t>
  </si>
  <si>
    <t>Fabricación de invertidores, rectificadores, células energéticas, unidades de suministro de potencia regulada y no regulada de estado sólido; fabricación de cargadores de pilas, baterías de estado sólido.</t>
  </si>
  <si>
    <t>Fabricación de joyas de metales preciosos o de metales comunes chapados con metales preciosos, de piedras preciosas y semipreciosas; y de combinaciones de metales preciosos y piedras preciosas y semipreciosas y otros materiales, incluido la fabricación de correas y cintas para relojes, pulseras y pitilleras de metales preciosos.</t>
  </si>
  <si>
    <t>Fabricación de juguetes con ruedas utilizables como vehículos, monopatines, incluidos bicicletas y triciclos de plástico.</t>
  </si>
  <si>
    <t>Fabricación de juntas y piezas de empalme similares hechas de una combinación de materiales y de capas de un mismo material.</t>
  </si>
  <si>
    <t>Fabricación de lámparas de techo, arañas colgantes, lámparas de mesa, juegos de luces para decorar árboles de Navidad, lámparas eléctricas contra insectos, troncos eléctricos para chimenea, lámparas para la iluminación de las calles (excepto señales de tráfico), proyectores de teatro.</t>
  </si>
  <si>
    <t>Fabricación de lámparas, tubos y bombillas de descarga, incandescentes, fluorescentes, de rayos ultravioletas, de rayos infrarrojos, lámparas de destellos, etcétera.</t>
  </si>
  <si>
    <t>Fabricación de linternas (de carburo, eléctricas, de gas, de gasolina, de queroseno).</t>
  </si>
  <si>
    <t>Fabricación de locomotoras eléctricas, diesel, de vapor y de otros tipos, incluido vagones para ferrocarriles mineros.</t>
  </si>
  <si>
    <t>Fabricación de losetas para la pared y para cañones de chimeneas, teselas de mosaico, azulejos, baldosas y losas para pavimento etcétera, de cerámica no refractaria.</t>
  </si>
  <si>
    <t>Fabricación de machetes, espadas, bayonetas, etcétera.</t>
  </si>
  <si>
    <t>Fabricación de maletas, bolsos de mano, mochilas y artículos similares, de cuero, cuero regenerado o cualquier otro material, como plástico, materiales textiles, fibras vulcanizadas o cartón, cuando se usa la misma tecnología que en el caso del cuero.</t>
  </si>
  <si>
    <t>Fabricación de mallas anudadas de cuerda, cordel o bramante: redes de pesca, defensas para bordos, cojines para descarga, eslingas, cuerdas y maromas con aros metálicos, etcétera, incluido fabricación de hamacas, bolsas de red para pelotas, redes para deportes, etcétera.</t>
  </si>
  <si>
    <t>Fabricación de maquinaria de elevación, manipulación, carga o descarga, manual o eléctrica: polipastos y elevadores, cabrias, cabrestantes y gatos, grúas de brazo móvil, grúas corrientes, bastidores elevadores móviles, camiones de pórtico alto, etcétera, carretillas de faena, estén provistas o no de equipo de elevación o manipulación, y sean autopropulsadas o no, como las que se utilizan en fábricas (incluidos carretillas y carros de mano); manipuladores mecánicos y robots industriales diseñados especialmente para operaciones de elevación, manipulación, carga o descarga.</t>
  </si>
  <si>
    <t>Fabricación de maquinaria de lavandería: máquinas de planchar, incluidas planchas de fusión, lavadoras y secadoras comerciales, máquinas de limpieza en seco.</t>
  </si>
  <si>
    <t>Fabricación de maquinaria de limpieza por ultrasonidos  y esterilizadores para laboratorio.</t>
  </si>
  <si>
    <t>Fabricación de maquinaria para el movimiento de tierras: topadoras corrientes, topadoras de pala angular, explanadoras, niveladoras, trabillas, palas mecánicas, cargadoras de cucharón, palas para topadoras corrientes y de pala angular, tractores de oruga, tractores utilizados en obras de construcción y en la explotación de minas y canteras, camiones con volquete para todo terreno, etcétera.</t>
  </si>
  <si>
    <t>Fabricación de maquinaria para el tratamiento de minerales mediante cribado, clasificación, separación, lavado, trituración, etcétera.</t>
  </si>
  <si>
    <t>Fabricación de maquinaria para el tratamiento de tejidos: maquinaria para lavar, blanquear, teñir, aprestar, acabar, revestir e impregnar telas, máquinas para enrollar, desenrollar, plegar, cortar y calar telas; maquinaria para el estampado de textiles.</t>
  </si>
  <si>
    <t>Fabricación de maquinaria para empaquetar y envolver: máquinas para llenar, cerrar, sellar, encapsular, etiquetar, etcétera; maquinaria para limpiar o secar botellas y para la aireación de bebidas.</t>
  </si>
  <si>
    <t>Fabricación de maquinaria para fabricar y reparar calzado y otros artículos de cuero o piel.</t>
  </si>
  <si>
    <t>Fabricación de maquinaria para imprimir y encuadernar y de máquinas auxiliares para la impresión sobre diversos materiales.</t>
  </si>
  <si>
    <t>Fabricación de maquinaria para la elaboración de pasta de madera, fabricación de papel y cartón, secadoras para madera, pasta de madera, papel o cartón y fabricación de artículos de papel o cartón.</t>
  </si>
  <si>
    <t>Fabricación de maquinaria para la elaboración de semiconductores.</t>
  </si>
  <si>
    <t>Fabricación de maquinaria para la extracción o preparación de grasas y aceites animales o vegetales.</t>
  </si>
  <si>
    <t>Fabricación de maquinaria para la industria lechera: descremadoras, maquinaria para la elaboración de la leche (homogeneizadoras), para la transformación de la leche (mantequeras, malaxadoras y moldeadoras), para hacer quesos (homogenizadoras, moldeadoras, prensas), etcétera.</t>
  </si>
  <si>
    <t>Fabricación de maquinaria para la molienda de granos: maquinaria para limpiar, seleccionar y clasificar semillas, granos y leguminosas secas (aventadoras, cribadoras, cintas cribadoras, separadoras, cepilladoras, etcétera) maquinaria para la producción de harinas y sémolas, etcétera (trituradoras, alimentadoras, cribadoras, depuradoras de afrecho (salvado), mezcladoras, descascarilladoras de arroz, partidoras de guisantes).</t>
  </si>
  <si>
    <t>Fabricación de maquinaria para la preparación del tabaco y la elaboración de cigarrillos y cigarros, tabaco para pipa, tabaco de mascar y rapé.</t>
  </si>
  <si>
    <t>Fabricación de maquinaria para perforar, cortar, hincar y tunelar (destinada o no a obras subterráneas).</t>
  </si>
  <si>
    <t>Fabricación de maquinaria para producir baldosas, ladrillos, pastas de cerámica moldeadas, tubos, electrodos de grafito, tiza de pizarrón, moldes de fundición, etcétera.</t>
  </si>
  <si>
    <t>Fabricación de maquinaria para trabajar el caucho y los plásticos blandos y para fabricar productos de esos materiales: máquinas para extruir, moldear, fabricar y recauchutar cubiertas neumáticas y otras máquinas para fabricar determinados productos de caucho o plásticos.</t>
  </si>
  <si>
    <t>Fabricación de maquinaria para uso en panadería y para hacer macarrones, espaguetis o productos similares: hornos de panadería, amasadoras, fraccionadoras y moldeadoras de masa, cortadoras, máquinas para depositar tartas, etcétera.</t>
  </si>
  <si>
    <t>Fabricación de maquinaria textil: máquinas para preparar, producir, extruir, estirar, texturizar o cortar fibras y materiales textiles e hilados artificiales; máquinas para preparar fibras textiles: desmotadoras de algodón, abridoras de balas, transformadoras de hilachas en fibra, batanes de algodón, desengrasadoras y carbonizadoras de lana, peinadoras, cardadoras, mecheras, etcétera.</t>
  </si>
  <si>
    <t>Fabricación de maquinaria y aparatos de filtrado o depuración de líquidos, incluso filtros de aceite, aire, gas para motores de combustión interna.</t>
  </si>
  <si>
    <t>Fabricación de máquinas automáticas de venta de productos.</t>
  </si>
  <si>
    <t>Fabricación de máquinas calculadoras electrónicas o no, máquinas de sumar y máquinas registradoras incluso accionadas mecánicamente.</t>
  </si>
  <si>
    <t>Fabricación de máquinas de coser, de cabezales y agujas para máquinas de coser (sean o no de uso doméstico), maquinas para la manufactura y el acabado de fieltros y de textiles no tejidos.</t>
  </si>
  <si>
    <t>Fabricación de máquinas de escribir, máquinas de estenotipia, máquinas para rellenar cheques.</t>
  </si>
  <si>
    <t>Fabricación de máquinas de funciones especiales, sistemas centrales de engrasado.</t>
  </si>
  <si>
    <t>Fabricación de máquinas de ordeñar.</t>
  </si>
  <si>
    <t>Fabricación de máquinas herramienta para estampar y prensar, punzonadoras, prensas hidráulicas, machacadoras hidráulicas, martinetes, máquinas de forjar, etcétera, fabricación de bancos de trefilar, máquinas de aterrajar por laminado a presión y máquinas para trabajar alambre.</t>
  </si>
  <si>
    <t>Fabricación de máquinas herramienta para tornear, perforar, fresar, conformar, cepillar, rectificar, taladrar (taladradoras rotatorias y de percusión), limadoras, remachadoras, cortadoras de láminas de metal, etcétera.</t>
  </si>
  <si>
    <t>Fabricación de máquinas herramienta para trabajar metales y otros materiales (madera, hueso, piedra, caucho endurecido, plásticos duros, vidrio en frío, etcétera), incluidas las que utilizan rayos láser, ondas ultrasónicas, arcos de plasma, impulsos magnéticos, etcétera; máquinas fijas para clavar, engrapar, encolar y montar de otra manera.</t>
  </si>
  <si>
    <t>Fabricación de máquinas laminadoras de metal y de rodillos para esas máquinas.</t>
  </si>
  <si>
    <t>Fabricación de máquinas para cueros: maquinaria para preparar, curtir y trabajar cueros y pieles.</t>
  </si>
  <si>
    <t>Fabricación de máquinas para el franqueo y la manipulación de correspondencia (máquinas para llenar y cerrar sobres y para imprimir direcciones, máquinas para abrir, clasificar y escanear correspondencia), máquinas de encolar, máquinas para contar y envolver monedas, máquinas distribuidoras de billetes, máquinas de votación, dictáfonos.</t>
  </si>
  <si>
    <t>Fabricación de máquinas para hincar y arrancar pilotes, esparcidoras de hormigón, esparcidoras de asfalto, maquinaria para pavimentar con hormigón, mezcladoras de hormigón y mortero, etcétera.</t>
  </si>
  <si>
    <t>Fabricación de máquinas para la recolección y trilla: cosechadoras, trilladoras, cribadoras, etcétera.</t>
  </si>
  <si>
    <t>Fabricación de máquinas para montar lámparas, tubos (válvulas) y bombillas eléctricas y electrónicas máquinas para la producción y el trabajo en caliente de vidrio y productos de cristalería, fibras e hilados de vidrio.</t>
  </si>
  <si>
    <t>Fabricación de máquinas utilizadas en la agricultura para preparar los suelos, plantar o abonar: arados, esparcidoras de estiércol, sembradoras, rastrilladoras, etcétera).</t>
  </si>
  <si>
    <t>Fabricación de máquinas y equipo auxiliar para la maquinaria textil: lizos, mecanismos de Jacquard, mecanismos de parada automáticos, mecanismos de cambio de lanzadera, husos y aletas, etcétera.</t>
  </si>
  <si>
    <t>Fabricación de máquinas y equipo para la manipulación de metales en caliente: convertidores, lingoteras, calderos de colada, máquinas de fundir.</t>
  </si>
  <si>
    <t>Fabricación de marcos de madera para espejos y cuadros, fabricación de bastidores de madera para lienzos de pintor.</t>
  </si>
  <si>
    <t>Fabricación de masillas, compuestos para calafatear y preparados similares no refractarios para relleno y enlucido.</t>
  </si>
  <si>
    <t>Fabricación de material rodante no autopropulsado para tranvías y ferrocarriles: vagones de pasajeros, furgones de carga, vagones cisterna, furgones y vagones de volteo, furgones taller, vagones grúa, ténderes, etcétera.</t>
  </si>
  <si>
    <t>Fabricación de materiales de construcción de arcilla no refractaria para uso estructural: ladrillos, tejas, sombreretes de chimenea, tubos, conductos, etcétera.</t>
  </si>
  <si>
    <t>Fabricación de materiales de fricción y artículos sin montar de esos materiales con una base de sustancias minerales o de celulosa. Lana de escorias, lana de roca y otras lanas minerales similares; vermiculita escamada, arcillas dilatadas y materiales similares para aislamiento térmico y sonoro, y para absorber el sonido.</t>
  </si>
  <si>
    <t>Fabricación de materiales de yeso para la construcción y de sustancias vegetales (lana de madera, paja, cañas, juncos) aglomeradas con cemento, yeso u otro aglutinante mineral: estucados, cielos rasos de carrizo o yeso.</t>
  </si>
  <si>
    <t>Fabricación de materiales para el acabado de productos textiles y de cuero.</t>
  </si>
  <si>
    <t>Fabricación de materiales para vías de ferrocarril (carriles no ensamblados) de acero.</t>
  </si>
  <si>
    <t>Fabricación de materias colorantes, tintes y pigmentos de cualquier origen en forma básica o como concentrado.</t>
  </si>
  <si>
    <t>Fabricación de medias, incluidos calcetines, leotardos y pantimedias.</t>
  </si>
  <si>
    <t>Fabricación de medidores de flujómetro y dispositivos contadores, manómetros, contadores totalizadores, contadores de consumo de agua, de gas, etcétera</t>
  </si>
  <si>
    <t>Fabricación de mezclas de caucho sintético y caucho natural o gomas similares al caucho (balata).</t>
  </si>
  <si>
    <t>Fabricación de mezclas preparadas y secas para hormigón y mortero (incluso mortero en polvo).</t>
  </si>
  <si>
    <t>Fabricación de microscopios electrónicos y protónicos.</t>
  </si>
  <si>
    <t>Fabricación de microscopios ópticos, telescopios y binoculares.</t>
  </si>
  <si>
    <t>Fabricación de monedas, incluidas monedas de curso legal, sean o no de metales preciosos.</t>
  </si>
  <si>
    <t>Fabricación de mordazas, abrazaderas, estampas y troqueles de prensa.</t>
  </si>
  <si>
    <t>Fabricación de motocicletas, velomotores y bicicletas con motor auxiliar.</t>
  </si>
  <si>
    <t>Fabricación de motores de combustión interna de pistones, excepto motores de propulsión de vehículos automotores, aeronaves y motocicletas: motores marinos, motores para locomotoras.</t>
  </si>
  <si>
    <t>Fabricación de motores eléctricos (excepto los motores de arranque para motores de combustión interna).</t>
  </si>
  <si>
    <t>Fabricación de motores para motocicletas, piezas, partes y accesorios de motocicletas incluido sidecars.</t>
  </si>
  <si>
    <t>Fabricación de motores para vehículos automotores.</t>
  </si>
  <si>
    <t>Fabricación de muebles de madera y sus partes: para el hogar, oficinas, talleres, hoteles, restaurantes, iglesias, escuelas, muebles especiales para locales comerciales, muebles para máquinas de coser, televisiones, etcétera.</t>
  </si>
  <si>
    <t>Fabricación de muebles de materiales plásticos y sus partes para cualquier uso (excepto muebles para uso médico o afines).</t>
  </si>
  <si>
    <t>Fabricación de muebles de metal y sus partes: para el hogar, oficina, talleres, hoteles, restaurantes, iglesias, escuelas, muebles especiales para locales comerciales y otros usos.</t>
  </si>
  <si>
    <t>Fabricación de muebles de otros materiales y sus partes (excepto de cerámica, hormigón o piedra) para cualquier uso como: sillas y asientos de jardín.</t>
  </si>
  <si>
    <t>Fabricación de muebles de piedra.</t>
  </si>
  <si>
    <t>Fabricación de muebles, instrumentos, y aparatos para medicina, cirugía, odontología y veterinaria, como: mesas de operaciones, camillas de reconocimiento médico, camas de hospital con dispositivos mecánicos, bisturís, alicates de cirugía, pinzas de cirugía, instrumentos de odontología (incluidos sillones de dentista con equipo odontológico), termómetros de uso médico, etcétera.</t>
  </si>
  <si>
    <t>Fabricación de muelas de molino, piedras de amolar, pulimentar y productos abrasivos naturales y artificiales, incluidos productos abrasivos sobre una base flexible como el papel lija.</t>
  </si>
  <si>
    <t>Fabricación de muelles (excepto muelles para relojes): de ballesta, helicoidales, barras de torsión, ballestas para muelles.</t>
  </si>
  <si>
    <t>Fabricación de municiones de guerra; aparatos explosivos tales como bombas, minas y torpedos.</t>
  </si>
  <si>
    <t>Fabricación de muñecos que representan personajes, animales de juguete, muñecas, piezas y accesorios(vestidos) para muñecas.</t>
  </si>
  <si>
    <t>Fabricación de naves espaciales y vehículos de lanzamiento de naves espaciales, satélites, sondas planetarias, estaciones orbitales y transbordadores espaciales incluido misiles balísticos intercontinentales.</t>
  </si>
  <si>
    <t>Fabricación de niveles, cintas métricas y herramientas de mano similares, herramientas de precisión para mecánicos (excepto instrumentos ópticos).</t>
  </si>
  <si>
    <t>Fabricación de ordenadores (computadoras) centrales, microcomputadoras; de escritorio, portátiles (laptops, notebooks); ordenadores de mano (asistentes digitales personales), servidores informáticos.</t>
  </si>
  <si>
    <t>Fabricación de órganos de tubo y teclado, incluidos armonios e instrumentos de teclado similares con lengüetas metálicas libres, cajas de música, organillos, órganos de vapor, etcétera.</t>
  </si>
  <si>
    <t>Fabricación de otra maquinaria de uso agropecuario: máquinas utilizadas en la avicultura y la apicultura, equipo para la preparación de pienso, etcétera, máquinas para limpiar, seleccionar y clasificar huevos, fruta, etcétera.</t>
  </si>
  <si>
    <t>Fabricación de otra maquinaria y equipo para la elaboración de diversos alimentos: maquinaria para la elaboración de cacao, chocolate y productos de confitería; la fabricación de azúcar; para fábricas de cerveza; la elaboración de carne de bovino y de aves de corral; la preparación de frutas, nueces y hortalizas y legumbres; la preparación de pescado, crustáceos y moluscos y otros productos marinos comestibles, maquinaria para filtrar y depurar, otros tipos de maquinaria para la preparación y la elaboración industrial de alimentos y bebidas, maquinaria para la preparación de alimentos en hoteles y restaurantes, etcétera.</t>
  </si>
  <si>
    <t>Fabricación de otras embarcaciones de recreo y deporte: embarcaciones personales, canoas, kayaks, botes de remo, esquifes aerodeslizadores de recreo, motos acuáticas, embarcaciones de motor, etcétera.</t>
  </si>
  <si>
    <t>Fabricación de otras partes, piezas y accesorios para vehículos automotores: frenos, cajas de cambios, ejes, aros de ruedas, amortiguadores, radiadores, silenciadores, tubos de escape, catalizadores, embragues, volantes, columnas y cajas de dirección, etcétera.</t>
  </si>
  <si>
    <t>Fabricación de otro tipo de maquinaria y equipo de uso especial: maquinaria o aparatos para la separación de isótopos, robots industriales de uso especial para la realización de múltiples tareas, secadores de otros materiales, maquinas para fabricar cuerdas, equipo de alineación y equilibrado (balanceo) de neumáticos; equipo de equilibrado (excepto el de equilibrado de ruedas), equipo automático para boleras, artefactos de lanzamiento para aeronaves, catapultas para portaaviones y equipo conexo, etcétera.</t>
  </si>
  <si>
    <t>Fabricación de otros accesorios de vestir: guantes, cinturones, chales, corbatas, corbatines, redecillas para el cabello, calzado de materiales textiles sin aplicación de suelas, etcétera, incluido la fabricación de partes de productos o prendas textiles.</t>
  </si>
  <si>
    <t>Fabricación de otros aparatos electrónicos diversos: aparatos de karaoke; consolas de videojuegos, rocolas (jukeboxes), etcétera.</t>
  </si>
  <si>
    <t>Fabricación de otros artículos confeccionados con textiles: paños para desempolvar, paños de cocina y artículos similares, chalecos salvavidas, paracaídas, etcétera.</t>
  </si>
  <si>
    <t>Fabricación de otros artículos de cerámica para aislamiento térmico a base de diatomitas (tierras) silíceas; artículos refractarios que contienen magnesita, dolomita o cromita.</t>
  </si>
  <si>
    <t>Fabricación de otros artículos de cuchillería: destrales, cuchillos, navajas, maquinillas de afeitar y hojas de afeitar, tijeras comunes y de peluquero.</t>
  </si>
  <si>
    <t>Fabricación de otros artículos de hormigón, yeso, cemento o piedra artificial, incluso los usados con fines decorativos: estatuas, muebles, bajorrelieves y altorrelieves, jarrones, macetas, etcétera.</t>
  </si>
  <si>
    <t>Fabricación de otros artículos de madera: mangos (empuñaduras) para paraguas, bastones y similares, bloques de madera para la elaboración de pipas; palillos, paletas para helados, pinchos, baja lenguas, etcétera, troncos de chimenea hechos de madera prensada o de otros materiales prensados, como moleduras de café o de habas de soya.</t>
  </si>
  <si>
    <t>Fabricación de otros artículos de metal: cierres, hebillas, corchetes; campanas, almohadillas metálicas para fregar (estropajos); termos y otros recipientes herméticos de metal: jarros y botellas de metal; rulos para el pelo, empuñaduras y soportes para paraguas y peines de metal, cascos de seguridad, bolsas de papel aluminio, etcétera.</t>
  </si>
  <si>
    <t>Fabricación de otros artículos de papel o cartón: etiquetas impresas o sin imprimir, artículos de fantasía de papel, artículos promocionales y de regalo de papel, papel y cartón filtro, cuerdas y cordajes de papel, papel para cigarrillo, papel regalo, etcétera.</t>
  </si>
  <si>
    <t>Fabricación de otros artículos de plástico diversos: accesorios para muebles, estatuillas, artesanías, correas de transporte y transmisión, cintas autoadhesivas, papel de empapelar, hormas de zapato, boquillas de cigarros y cigarrillos, peines, ruleros, artículos de fantasía promociónales y de regalo de plástico, canastas de plástico, etcétera.</t>
  </si>
  <si>
    <t>Fabricación de otros artículos diversos de cuero o cuero regenerado: correas de transmisión, cordones de cuero para zapatos, correas no metálicas para relojes (de materiales textiles, cuero y plástico), artículos de envase o embalaje, artículos usados con fines técnicos, etcétera.</t>
  </si>
  <si>
    <t>Fabricación de otros artículos diversos: productos de tagua, artesanías de otros materiales (excepto plástico, porcelana, cerámica y madera), cedazos y cribas manuales; ramilletes y coronas de flores, cestas con arreglos florales; flores, frutas y plantas artificiales; maniquíes de sastre, gelatinas, materias vegetales o minerales, etcétera.</t>
  </si>
  <si>
    <t>Fabricación de otros compuestos orgánicos, glicerina sintética, etcétera.</t>
  </si>
  <si>
    <t>Fabricación de otros compuestos químicos inorgánicos ( como cloro doméstico).</t>
  </si>
  <si>
    <t>Fabricación de otros dispositivos de cableado: dispositivos de cableado de plástico no portadores de corriente, como cajas de conexiones, chapas frontales y artículos similares, accesorios de plástico para tendidos aéreos, dispositivos para postes y líneas de transmisión, conductos y accesorios eléctricos (canaletas), etcétera.</t>
  </si>
  <si>
    <t>Fabricación de otros dispositivos: dispositivos de climatización y dispositivos automáticos de control para aparatos de uso doméstico, limitadores hidrónicos, dispositivos de control de la llama y del quemador, controles medioambientales y controles automáticos para diversos aparatos, instrumentos de medida de la humedad (higrostatos), etcétera.</t>
  </si>
  <si>
    <t>Fabricación de otros equipos de telecomunicaciones diversos: antenas de transmisión y recepción, etcétera.</t>
  </si>
  <si>
    <t>Fabricación de otros equipos electromédicos: marcapasos, audífonos, equipo médico de láser, etcétera.</t>
  </si>
  <si>
    <t>Fabricación de otros equipos informáticos: cascos de realidad virtual; proyectores informáticos (proyectores de vídeo) etcétera.</t>
  </si>
  <si>
    <t>Fabricación de otros equipos para medición y verificación: registradores de vuelo (caja negra), espectrómetros, medidores de neumáticos, incubadoras y aparatos de laboratorio similares para mediciones, pruebas, etcétera.</t>
  </si>
  <si>
    <t>Fabricación de otros instrumentos musicales, instrumentos musicales cuyo sonido se produce electrónicamente.</t>
  </si>
  <si>
    <t>Fabricación de otros juegos y juguetes: armas de juguetes, juguetes para mascotas, modelos a escala reducida y modelos recreativos similares, trenes eléctricos, juegos de construcciones, juegos de tablero, rompecabezas y artículos similares, naipes, etcétera.</t>
  </si>
  <si>
    <t>Fabricación de otros productos de caucho natural o sintético sin vulcanizar, vulcanizado o endurecido: Colchones inflables de caucho, colchones de caucho para camas de agua, globos inflables, cañones de pipa de caucho endurecido, partes de calzado de caucho, materiales de reparación de caucho.</t>
  </si>
  <si>
    <t>Fabricación de otros productos de cerámica n.c.p: muebles de cerámica; imanes de cerámica y ferrita, etcétera.</t>
  </si>
  <si>
    <t>Fabricación de otros productos de hierro o acero: tablestacas de acero y secciones abiertas soldadas de acero, viruta de hojas de acero.</t>
  </si>
  <si>
    <t>Fabricación de otros productos de la refinación del petróleo: bencina mineral (aguarrás), vaselina, cera de parafina, jalea de petróleo (petrolato), briquetas de petróleo etcétera.</t>
  </si>
  <si>
    <t>Fabricación de otros productos de metales no ferrosos: alambre para fusibles o lámina fusible; papel de aluminio, laminados con hojas de aluminio (estaño) como componente principal; fabricación de alambre de metales no ferrosos mediante el trefilado; producción de metal de uranio a partir de pechblenda u otros minerales fundición y refinamiento de uranio.</t>
  </si>
  <si>
    <t>Fabricación de otros productos de perfumería y tocador: dentífrico y preparados de higiene bucal y dental, incluido preparados para la fijación de dentaduras postizas, preparados para el afeitado, incluso para antes y después de afeitar; desodorantes y sales de baño; depiladores, etcétera.</t>
  </si>
  <si>
    <t>Fabricación de otros productos electrónicos: cables de impresora, monitor, cables USB, conectores etcétera.</t>
  </si>
  <si>
    <t>Fabricación de otros productos químicos de uso agropecuario n.c.p.</t>
  </si>
  <si>
    <t>Fabricación de otros productos químicos: peptonas y sus derivados, otras sustancias proteínicas y sus derivados; Substancias para el decapado de metales; Polvos y pastas para soldadura blanda, dura o autógena.</t>
  </si>
  <si>
    <t>Fabricación de otros productos textiles: adornos para vehículos automotores, cinta-tejido sensible a la presión, etcétera.</t>
  </si>
  <si>
    <t>Fabricación de otros productos y manufacturas de vidrio: ampollas de vidrio para lámparas, tubos para lámparas fluorescentes, accesorios para alumbrado, faroles, rótulos iluminados, etcétera.</t>
  </si>
  <si>
    <t>Fabricación de otros tejidos (telas) anchos de lino, ramio, cáñamo, yute y fibras blandas y de hilados especiales, tejidos de fibra de carbono e hilos arámidos, tejidos que imitan las pieles finas, etcétera.</t>
  </si>
  <si>
    <t>Fabricación de otros tipos de equipo eléctrico: limpiadores ultrasónicos (excepto los de uso odontológico y de laboratorio), camas bronceadoras, limitadores de sobretensión (excepto para voltajes de distribución), aceleradores de partículas, unidades de suministro ininterrumpido de energía, aparatos eléctricos con funciones especiales, etcétera.</t>
  </si>
  <si>
    <t>Fabricación de otros tipos de madera en bruto: rodrigones, estacas, tablillas, traviesas de madera (durmientes) para vías férreas, etcétera.</t>
  </si>
  <si>
    <t>Fabricación de otros vehículos automotores: trineos motorizados, carritos autopropulsados para campos de golf, vehículos anfibios, camiones de bomberos, camiones barredores, bibliotecas móviles, vehículos blindados, camiones hormigonera, etcétera.</t>
  </si>
  <si>
    <t>Fabricación de paletas, paletas-caja y otras bandejas de madera para operaciones de carga.</t>
  </si>
  <si>
    <t>Fabricación de paneles de control para la distribución de energía eléctrica; conductos para cuadros de distribución.</t>
  </si>
  <si>
    <t>Fabricación de papel de periódico y otros papeles para imprimir y escribir.</t>
  </si>
  <si>
    <t>Fabricación de papel engomado o adhesivo listo para usar (cintas o rollos), elaboración de sobres, aerogramas, cartas y tarjetas.</t>
  </si>
  <si>
    <t>Fabricación de papel para impresora de computadora; papel para imprimir y escribir u otros usos gráficos listo para usar, cortado o perforado, rayado, etcétera (papel Bond, etiqueta, couché).</t>
  </si>
  <si>
    <t>Fabricación de papel y cartón para su posterior elaboración industrial.</t>
  </si>
  <si>
    <t>Fabricación de papel, guata, fieltro y otros materiales impregnados, revestidos o recubiertos con jabón o detergentes; incluso fabricación de glicerina en bruto.</t>
  </si>
  <si>
    <t>Fabricación de paraguas, sombrillas, bastones, bastones-asiento.</t>
  </si>
  <si>
    <t>Fabricación de partes de cuero para calzado: palas y partes de palas, suelas y plantillas, tacones, etcétera.</t>
  </si>
  <si>
    <t>Fabricación de partes de madera para botas o zapatos (tacones), hormas y tensores para botas o zapatos.</t>
  </si>
  <si>
    <t>Fabricación de partes de: generadores, motores y transformadores.</t>
  </si>
  <si>
    <t>Fabricación de partes y piezas de maquinaria de uso general.</t>
  </si>
  <si>
    <t>Fabricación de partes y piezas especiales de locomotoras y tranvías y de su material rodante: bogies, ejes y ruedas, frenos y piezas de frenos, ganchos y mecanismos de enganche, topes y piezas de topes, amortiguadores, bastidores de vagones y locomotoras, carrocerías, plataformas de intercomunicación, etcétera, incluido asientos para vagones de ferrocarril.</t>
  </si>
  <si>
    <t>Fabricación de partes y piezas especiales para equipo de elevación y manipulación.</t>
  </si>
  <si>
    <t>Fabricación de partes, piezas y accesorios de carrocerías para vehículos automotores: cinturones de seguridad, dispositivos inflables de seguridad (airbag), puertas, parachoques, asientos.</t>
  </si>
  <si>
    <t>Fabricación de partes, piezas y accesorios de instrumentos: metrónomos, diapasones de percusión y de boca, tarjetas, discos y rollos para instrumentos mecánicos automáticos, etcétera.</t>
  </si>
  <si>
    <t>Fabricación de partes, piezas y accesorios para aeronaves de esta clase: ensambladuras principales, como fuselajes, alas, puertas, asientos para aeronaves, paneles de mando, trenes de aterrizaje, depósitos de combustible, góndolas, etcétera, hélices, rotores de helicóptero y palas de hélice propulsadas, motores del tipo utilizado generalmente en aeronaves, partes de turbopropulsores de reacción y de hélice para aeronaves.</t>
  </si>
  <si>
    <t>Fabricación de partes, piezas y accesorios para las máquinas herramienta anteriormente enumeradas: mandriles de sujeción, cabezales divisorios y otros accesorios especiales para máquinas herramienta.</t>
  </si>
  <si>
    <t>Fabricación de pasta de madera blanqueada, semiblanqueada o sin blanquear mediante procesos mecánicos, químicos (con o sin disolución) o semiquímicos.</t>
  </si>
  <si>
    <t>Fabricación de pasta de papel a partir de la eliminación de la tinta y fabricación de pasta de desechos de papel papeles usados; o a partir de residuos textiles, como borras de algodón.</t>
  </si>
  <si>
    <t>Fabricación de pequeños aparatos y accesorios manuales de cocina accionados a mano para preparar, acondicionar o servir alimentos.</t>
  </si>
  <si>
    <t>Fabricación de perfumes y cosméticos: perfumes y aguas de colonia, preparados de belleza y de maquillaje, cremas solares y preparados bronceadores, preparados para manicura y pedicura.</t>
  </si>
  <si>
    <t>Fabricación de piezas de lámparas y accesorios de iluminación, accesorios para aislamiento; letreros o señales no eléctricas de plásticos.</t>
  </si>
  <si>
    <t>Fabricación de piezas para calderas.</t>
  </si>
  <si>
    <t>Fabricación de piezas sueltas para relojes: muelles, rubíes, esferas, chapas, puentes y otras piezas.</t>
  </si>
  <si>
    <t>Fabricación de pilas y baterías primarias: pilas de dióxido de manganeso, dióxido de mercurio, óxido de plata, plomo-ácido, níquel-cadmio, níquel e hidruro metálico, litio, pilas secas y húmedas, etcétera.</t>
  </si>
  <si>
    <t>Fabricación de pinturas, barnices, esmaltes o lacas pigmentos y tintes, opacificadores y colores preparados.</t>
  </si>
  <si>
    <t>Fabricación de pistones, aros de pistón, válvulas de admisión, escapes, carburadores y piezas similares para todo tipo de motores de combustión interna, motores diesel, etcétera.</t>
  </si>
  <si>
    <t>Fabricación de placas y tornillos para fijación de huesos, jeringuillas, agujas, catéteres, cánulas, etcétera.</t>
  </si>
  <si>
    <t>Fabricación de planchas, hojas, tiras, varillas y perfiles; tubos, caños y mangueras; arandelas, empaques, conectores, y cierres de caucho.</t>
  </si>
  <si>
    <t>Fabricación de planeadores, alas delta, dirigibles y globos de aire caliente.</t>
  </si>
  <si>
    <t>Fabricación de plantas destiladoras y rectificadoras para las refinerías de petróleo, la industria química, la industria de elaboración de bebidas, etcétera; maquinaria para licuar aire o gas, generadores de gas.</t>
  </si>
  <si>
    <t>Fabricación de plásticos en formas primarias: polímeros, incluidos los polímeros de etileno, propileno, estireno, cloruro de vinillo, acetato de vinillo y acrílicos; Poliamidas, resinas fenólicas y epoxídicas y poliuretanos, resinas alquídicas y resinas de poliéster y poliésteres, siliconas, intercambiadores de iones basados en polímeros.</t>
  </si>
  <si>
    <t>Fabricación de plumas y lápices de toda clase, sean o no mecánicos, incluido minas para lápices.</t>
  </si>
  <si>
    <t>Fabricación de portalámparas, pararrayos, conmutadores (de presión, de botón, de resorte, oscilantes), enchufes y tomas de corriente, cajas para cableado (de conexiones, de toma de corriente, de conmutación).</t>
  </si>
  <si>
    <t>Fabricación de prendas de vestir de caucho (solo si están sellados, y no cosidos): trajes de buceo de caucho, gorras de baño, guantes y delantales de caucho, ligas, etcétera.</t>
  </si>
  <si>
    <t>Fabricación de prendas de vestir de cuero o cuero regenerado, incluidos accesorios de trabajo de cuero como: mandiles para soldadores, ropa de trabajo, etcétera.</t>
  </si>
  <si>
    <t>Fabricación de prendas de vestir de telas tejidas, de punto y ganchillo, de telas no tejidas, entre otras, para hombres, mujeres, niños y bebes: abrigos, trajes, conjuntos, chaquetas, pantalones, faldas, calentadores, trajes de baño, ropa de esquí, uniformes, camisas, camisetas, etcétera.</t>
  </si>
  <si>
    <t>Fabricación de prensas para la fabricación de tableros de partículas y productos similares; maquinaria para galvanoplastia.</t>
  </si>
  <si>
    <t>Fabricación de prensas, trituradoras, trapiches, etcétera, utilizadas en la elaboración de vino, sidra, jugos de frutas, etcétera.</t>
  </si>
  <si>
    <t>Fabricación de preparados antidetonantes, anticongelantes, líquidos para transmisiones hidráulicas.</t>
  </si>
  <si>
    <t>Fabricación de productos acabados de plásticos: tubos, caños y mangueras de plástico, accesorios para tuberías, caños y mangueras.</t>
  </si>
  <si>
    <t>Fabricación de productos alimenticios a partir de (un solo componente) frutas, legumbres y hortalizas; incluso snacks de plátano (chifles), yuca, frutas, etcétera, excepto papa.</t>
  </si>
  <si>
    <t>Fabricación de productos aromáticos sintéticos.</t>
  </si>
  <si>
    <t>Fabricación de productos cárnicos: salchichas, salchichón, chorizo, salame, morcillas, mortadela, patés, chicharrones finos, jamones, embutidos, etcétera. Incluso snacks de cerdo.</t>
  </si>
  <si>
    <t>Fabricación de productos curtientes sintéticos y de origen vegetal o animal.</t>
  </si>
  <si>
    <t>Fabricación de productos de acero laminados planos en caliente y frío, secciones laminadas, acero en lingotes y secciones sólidas de acero por trefilado, molido o doblado en frío.</t>
  </si>
  <si>
    <t>Fabricación de productos de limpieza: Preparados para perfumar y desodorizar ambientes, polvos o pastas de limpieza incluidos papel, guata, etcétera, revestido o recubierto con estos productos de limpieza.</t>
  </si>
  <si>
    <t>Fabricación de productos de madera utilizados principalmente por la industria de la construcción: vigas, cabríos, jabalcones, puntales, armazones de madera laminada encolada y armazones de madera prefabricados con uniones de metal, andamios, postes, etcétera.</t>
  </si>
  <si>
    <t>Fabricación de productos de madera: mangos y monturas de herramientas, cepillos y escobas.</t>
  </si>
  <si>
    <t>Fabricación de productos de papel de higiene personal y productos de guata de celulosa y materiales textiles: pañuelos de limpieza, toallas, servilletas, papel higiénico, toallas sanitarias y tampones, toallas para desmaquillar, pañales para bebes y similares, etcétera.</t>
  </si>
  <si>
    <t>Fabricación de productos de tortillería: tornillos, tuercas, pernos y artículos con rosca similares.</t>
  </si>
  <si>
    <t>Fabricación de productos farmacéuticos para uso veterinario, sean genéricos o de marca registrada, de venta al público en general o reglamentada por las autoridades.</t>
  </si>
  <si>
    <t>Fabricación de productos fotoquímicos: placas y películas fotográficas, papel sensible y otros materiales sensibilizados sin imprimir; fabricación de preparados químicos de uso fotográfico.</t>
  </si>
  <si>
    <t>Fabricación de productos nitrogenados conexos: acido nítrico y sulfonítrico, amoníaco, cloruro de amonio, carbonato de amonio, nitritos y nitratos de potasio.</t>
  </si>
  <si>
    <t>Fabricación de productos oftálmicos, gafas, gafas de sol, lentes de graduación, lentes de contacto, anteojos de protección.</t>
  </si>
  <si>
    <t>Fabricación de productos para la industria petroquímica y para la fabricación de pavimentos de carreteras.</t>
  </si>
  <si>
    <t>Fabricación de productos para peluquería y cuidado del cabello: champú, tintes, lacas para el cabello, preparados para ondular y alisar el cabello, etcétera.</t>
  </si>
  <si>
    <t>Fabricación de productos para pulir y abrillantar: ceras artificiales y ceras preparadas, lustres y cremas para cuero, lustres y cremas para madera, lustres para carrocerías de automóviles, vidrio y metal.</t>
  </si>
  <si>
    <t>Fabricación de productos semiacabados de acero.</t>
  </si>
  <si>
    <t>Fabricación de productos semielaborados de aluminio, plomo, zinc, estaño, cobre, cromo, manganeso, níquel, etcétera.</t>
  </si>
  <si>
    <t>Fabricación de productos usados como agentes avivadores fluorescentes o como luminóforos.</t>
  </si>
  <si>
    <t>Fabricación de proyectores de películas y diapositivas; retroproyectores de transparencias.</t>
  </si>
  <si>
    <t>Fabricación de puertas y ventanas de metal y sus marcos (incluso enrollables), postigos(puertas) y portales, balcones, escaleras, rejas, tabiques de metal para fijar al suelo, etcétera.</t>
  </si>
  <si>
    <t>Fabricación de puertas, ventanas, contraventanas y sus marcos, tengan o no herrajes, como bisagras, cerraduras, escaleras, barandales, boceles y molduras; ripias, duelas de madera, bloques, listones, etcétera, ensamblados en tableros para pisos de parquét; tabiques (mamparas) de madera (excepto los autoestables).</t>
  </si>
  <si>
    <t>Fabricación de reactivos compuestos para diagnóstico y laboratorio.</t>
  </si>
  <si>
    <t>Fabricación de reactores nucleares, excepto separadores de isótopos.</t>
  </si>
  <si>
    <t>Fabricación de recipientes de metal para gases comprimidos o licuados.</t>
  </si>
  <si>
    <t>Fabricación de recipientes metálicos utilizados para el envase o transporte de mercancías: barriles, latas, tambores, cubos, cajas, tarros, incluso tapas corona (cierres metálicos) y latas para productos alimenticios, tubos y cajas plegables.</t>
  </si>
  <si>
    <t>Fabricación de recubrimientos para pisos de fieltro punzonado.</t>
  </si>
  <si>
    <t>Fabricación de recubrimientos para pisos de materiales textiles: tapices, alfombras, esteras, recuadros de moqueta (alfombra).</t>
  </si>
  <si>
    <t>Fabricación de registros, libros de contabilidad, cuadernos y artículos de papelería similares de uso educativo o comercial, cuando la información impresa no constituya su característica principal.</t>
  </si>
  <si>
    <t>Fabricación de reguladores del voltaje de transmisión y distribución; rebobinado de inducidos en fábrica.</t>
  </si>
  <si>
    <t>Fabricación de relés eléctricos.</t>
  </si>
  <si>
    <t>Fabricación de relojes de todo tipo, incluido relojes para paneles de instrumentos.</t>
  </si>
  <si>
    <t>Fabricación de remolques y semirremolques: para el transporte de mercancías: camiones cisterna, de mudanzas, etcétera, para el transporte de pasajeros: caravanas, etcétera.</t>
  </si>
  <si>
    <t>Fabricación de resistores electrónicos.</t>
  </si>
  <si>
    <t>Fabricación de retortas, crisoles, muflas (hornos), toberas, tubos, caños, etcétera, de cerámica refractaria.</t>
  </si>
  <si>
    <t>Fabricación de ropa interior y ropa de dormir de telas tejidas, de punto y ganchillo, de encaje, etcétera, para hombres, mujeres y niños: panties, calzoncillos, pijamas, camisones, batas, blusas, slips, sujetadores, fajas, etcétera.</t>
  </si>
  <si>
    <t>Fabricación de sabanillas, hilos y gasas estériles de uso quirúrgico.</t>
  </si>
  <si>
    <t>Fabricación de sacos y de bolsas del papel.</t>
  </si>
  <si>
    <t>Fabricación de secadoras agrícolas.</t>
  </si>
  <si>
    <t>Fabricación de sellos para fechar, cerrar o numerar, aparatos manuales para imprimir y estampar en relieve, membretes, aparatos de impresión manual, cintas preparadas para máquinas de escribir y almohadillas entintadas.</t>
  </si>
  <si>
    <t>Fabricación de semiconductores, condensadores electrónicos, microprocesadores, tableros de circuitos impresos y tableros sin imprimir, incluido la carga de componentes en tableros de circuitos impresos y otros componentes para aplicaciones electrónicas de electrodomésticos.</t>
  </si>
  <si>
    <t>Fabricación de semimanufacturas (semielaboradas) de productos de plástico: planchas, láminas, películas, hojas, tiras, etcétera (autoadhesivas o no); láminas de acrílicos, esponja, espúmaflex, película o lámina de celofán, etcétera.</t>
  </si>
  <si>
    <t>Fabricación de señales metálicas (letreros no eléctricos), marcos de metal para cuadros, placas de metal e insignias militares; artículos similares de metal (excepto metales preciosos).</t>
  </si>
  <si>
    <t>Fabricación de sierras y hojas para sierras, incluidas sierras circulares y de cadena.</t>
  </si>
  <si>
    <t>Fabricación de sillas de ruedas para inválidos, motorizados o no, fabricación de partes, piezas y accesorios de sillas de ruedas para inválidos.</t>
  </si>
  <si>
    <t>Fabricación de sistemas de alarma contra incendio y robo, que transmiten señales a un centro de control.</t>
  </si>
  <si>
    <t>Fabricación de sujetadores hechos de metal: clavos, alfileres, tachuelas, remaches, abrazaderas, arandelas y artículos sin roscas similares.</t>
  </si>
  <si>
    <t>Fabricación de sustancias medicinales activas que se utilizan por sus propiedades farmacológicas en la fabricación de medicamentos: antibióticos, vitaminas básicas, ácido salicílico y acetilsalicílico, etcétera, tratamiento de la sangre, fabricación de medicamentos: antisueros y otras fracciones de sangre, azúcares químicamente puros, productos y extractos endocrinos,  vacunas. Incluidos preparados homeopáticos, fabricación y procesamiento de glándulas y extractos glandulares, fabricación de productos químicos anticonceptivos de uso externo y de medicamentos anticonceptivos hormonales, fabricación de preparados para el diagnóstico médico, incluidas pruebas de embarazo, etcétera.</t>
  </si>
  <si>
    <t>Fabricación de sustancias radiactivas para diagnóstico en vivo, etcétera, productos de biotecnología.</t>
  </si>
  <si>
    <t>Fabricación de sustratos (tierra para macetas) hechos principalmente de turba; de mezclas de tierra natural, arena, arcilla y minerales.</t>
  </si>
  <si>
    <t>Fabricación de tabletas para la ensambladura de pisos de madera (duela, media duela, parquet).</t>
  </si>
  <si>
    <t>Fabricación de tanques, depósitos y recipientes similares de metal, del tipo habitualmente utilizado para almacenamiento y elaboración.</t>
  </si>
  <si>
    <t>Fabricación de tapices tejidos a mano.</t>
  </si>
  <si>
    <t>Fabricación de tarjetas de interfaz (de sonido, video, control, red, módems).</t>
  </si>
  <si>
    <t>Fabricación de tarros, vasijas y artículos similares de cerámica, utilizados para transportar o envasar productos.</t>
  </si>
  <si>
    <t>Fabricación de tejidos (telas) anchos de algodón, lana cardada, lana peinada o seda, incluidos los fabricados a partir de mezclas o de hilados sintéticos o artificiales.</t>
  </si>
  <si>
    <t>Fabricación de tejidos (telas) aterciopelados y de felpilla, tejidos de rizo, tejidos de gasa, etcétera.</t>
  </si>
  <si>
    <t>Fabricación de tejidos (telas) de fibra de vidrio.</t>
  </si>
  <si>
    <t>Fabricación de tejidos (telas) de punto o ganchillo: tejidos aterciopelados y de rizo, pieles de imitación de punto obtenidas mediante el tricotaje.</t>
  </si>
  <si>
    <t>Fabricación de tejidos (telas) estrechos, incluidos los de urdimbre sin trama sujetos por una sustancia adhesiva: marbetes, insignias, etcétera; artículos de pasamanería: cordones de materiales textiles para zapatos, trencillas, borlas, madroños, tules y otros tejidos (telas) de mallas anudadas, de encaje y bordados, en piezas, tiras o motivos decorativos, tejidos (telas) de red y del tipo que se utiliza para la confección de visillos tricotados en máquinas Raschel o máquinas similares.</t>
  </si>
  <si>
    <t>Fabricación de tejidos (telas) impregnados, revestidos, recubiertos o laminados con plástico.</t>
  </si>
  <si>
    <t>Fabricación de tejidos de hilados de gran resistencia para cuerdas de neumáticos.</t>
  </si>
  <si>
    <t>Fabricación de tejidos tratados o revestidos: papel tela, lienzos preparados para pintores, bocací y tejidos rígidos similares, tejidos revestidos con goma o sustancias amiláceas.</t>
  </si>
  <si>
    <t>Fabricación de teléfonos celulares, mensáfonos, localizadores (buscapersonas).</t>
  </si>
  <si>
    <t>Fabricación de teléfonos inalámbricos; equipos telefónicos y de fax, incluidos los contestadores automáticos, equipo móvil de comunicaciones.</t>
  </si>
  <si>
    <t>Fabricación de televisores, incluso monitores y pantallas de televisión.</t>
  </si>
  <si>
    <t>Fabricación de terminales como cajeros automáticos (ATM); terminales de puntos de venta, no accionados mecánicamente, monederos automáticos, lectores de códigos de barra; lectores de tarjetas inteligentes.</t>
  </si>
  <si>
    <t>Fabricación de terminales informáticas especializadas.</t>
  </si>
  <si>
    <t>Fabricación de termómetros de bola de vidrio rellena con líquido y de termómetros bimetálicos (excepto termómetros de uso médico).</t>
  </si>
  <si>
    <t>Fabricación de termos y otros recipientes herméticos para uso personal y doméstico.</t>
  </si>
  <si>
    <t>Fabricación de tinta de imprenta.</t>
  </si>
  <si>
    <t>Fabricación de tintas para escribir y dibujar.</t>
  </si>
  <si>
    <t>Fabricación de tiovivos, columpios, galerías de tiro y atracciones de feria.</t>
  </si>
  <si>
    <t>Fabricación de tractores utilizados en actividades agropecuarias y silvícola: tractores de manejo a pie (dirigidos por una persona desde fuera), motocultores, segadoras, incluidas segadoras de césped, remolques y semirremolques de carga y descarga automática para uso agrícola.</t>
  </si>
  <si>
    <t>Fabricación de transformadores de distribución, para soldadura con arco eléctrico, de subestación para la distribución de energía eléctrica, de reactancias (es decir, transformadores) para lámparas fluorescentes.</t>
  </si>
  <si>
    <t>Fabricación de transmisores de radio y televisión, equipos de estudios incluyendo cámaras de televisión, equipos de televisión por cable (decodificadores), dispositivos de infrarrojos (control remoto).</t>
  </si>
  <si>
    <t>Fabricación de trenzas y artículos similares de materiales trenzables: esteras, esterillas, persianas, cajas, cestos y artículos de mimbre, etcétera.</t>
  </si>
  <si>
    <t>Fabricación de tubos electrónicos.</t>
  </si>
  <si>
    <t>Fabricación de tubos, caños, perfiles huecos, conexiones de tubos y caños de hierro y acero sin costura mediante fundición centrífuga.</t>
  </si>
  <si>
    <t>Fabricación de tubos, tuberías perfiles, huecos de acero sin costura y caños soldados mediante conformación en frío o en caliente y soldadura, entregados en ese estado o transformados posteriormente mediante extrusión o estirado o laminación en frío o mediante conformación en caliente, soldadura y reducción. Fabricación de conexiones de soldadura a tope, roscadas, con soldadura machihembrada, conexiones de tubo de acero, como: conexiones de brida planas y conexiones de brida con collares de acero de forja.</t>
  </si>
  <si>
    <t>Fabricación de turbinas y partes de turbinas: turbinas de vapor de agua y otros tipos de vapor, turbinas hidráulicas, ruedas hidráulicas y maquinaria para su regulación, turbinas eólicas, turbinas de gas, excepto turbopropulsores de reacción o de hélice para la propulsión de aeronaves,  turbocalderas (conjuntos de caldera y turbina), turboalternadores, grupos turbogeneradores.</t>
  </si>
  <si>
    <t>Fabricación de unidades de disco magnético, unidades de USB: mp3, mp4, pen drives y otros dispositivos de almacenamiento; unidades de disco óptico (CD-RW, CD-ROM, DVD-ROM, DVD-RW).</t>
  </si>
  <si>
    <t>Fabricación de utensilios de cocina y para uso doméstico de madera.</t>
  </si>
  <si>
    <t>Fabricación de utensilios de mesa y cocina de plástico y artículos de tocador.</t>
  </si>
  <si>
    <t>Fabricación de vagones de pasajeros, furgones y vagones de plataforma autopropulsados de tranvía y de ferrocarril, vehículos autopropulsados de mantenimiento y de servicio para tranvías y ferrocarriles.</t>
  </si>
  <si>
    <t>Fabricación de vajillas y otros artículos de uso domésticos y de aseo.</t>
  </si>
  <si>
    <t>Fabricación de vehículos de propulsión manual: carritos para equipaje, carretillas, trineos, carritos para supermercados, etcétera.</t>
  </si>
  <si>
    <t>Fabricación de vehículos de tracción animal: calesas, calesines, carrozas fúnebres, etcétera.</t>
  </si>
  <si>
    <t>Fabricación de vehículos militares de combate: tanques de combate, vehículos anfibios blindados.</t>
  </si>
  <si>
    <t>Fabricación de vehículos para el transporte de mercancías: camionetas, camiones, tractores para semirremolques de circulación por carretera, etcétera.</t>
  </si>
  <si>
    <t>Fabricación de velas, cirios y artículos similares, manufacturas moldeadas de cera.</t>
  </si>
  <si>
    <t>Fabricación de vidrio en masa, en esferas (excepto microesferas), varillas o tubos, sea o no labrado, perfiles de vidrio y vidrio laminado.</t>
  </si>
  <si>
    <t>Fabricación de vidrio para relojes, vidrio óptico y elementos ópticos no trabajados ópticamente.</t>
  </si>
  <si>
    <t>Fabricación de vidrio plano, templado o laminado, incluido el vidrio armado de alambre, coloreado o teñido.</t>
  </si>
  <si>
    <t>Fabricación del papel y cartón ondulados o corrugado.</t>
  </si>
  <si>
    <t>Fermentación de caña de azúcar, maíz o similares para producir alcohol y esteres.</t>
  </si>
  <si>
    <t>Financiación y administración de los programas de servicios públicos de seguridad social: seguros de enfermedad, contra accidentes laborales y de desempleo, pensiones de jubilación, programas que cubren la pérdida de ingresos en casos de maternidad, incapacidad temporal, viudez, etcétera.</t>
  </si>
  <si>
    <t>Fragmentación y trituración de piedra, grava (ripio), gravilla y arena, para la construcción.</t>
  </si>
  <si>
    <t>Fundición de hierro gris, hierro grafito esferoidal, productos de hierro maleable; productos semiacabados de hierro.</t>
  </si>
  <si>
    <t>Fundición de metales preciosos.</t>
  </si>
  <si>
    <t>Fundición de piezas de acero; productos semiacabados de acero.</t>
  </si>
  <si>
    <t>Fundición de piezas y productos semiacabados de metales no ferrosos incluida la fundición a presión de: aluminio, magnesio, titanio, etcétera.</t>
  </si>
  <si>
    <t>Gestión (explotación) de máquinas de juegos de azar accionadas con monedas y explotación de casinos, incluidos casinos flotantes, billares, etcétera.</t>
  </si>
  <si>
    <t>Gestión de asuntos relacionados con el comercio exterior, la financiación internacional y cuestiones de carácter técnico.</t>
  </si>
  <si>
    <t>Gestión de jardines botánicos y zoológicos, incluidos zoológicos infantiles.</t>
  </si>
  <si>
    <t>Gestión de reservas naturales, incluidas las actividades de preservación de la flora y fauna silvestres, etcétera.</t>
  </si>
  <si>
    <t>Gestión de reservas y actividades de apoyo para la caza y pesca deportiva o recreativa.</t>
  </si>
  <si>
    <t>Gestión de salas de conciertos, teatros y otras instalaciones similares.</t>
  </si>
  <si>
    <t>Gestión de sitios de Internet dedicados a los juegos de azar virtuales, videojuegos.</t>
  </si>
  <si>
    <t>Gestión y supervisión de los mercados financieros por entidades distintas de las autoridades públicas, como: mercado (bolsas) de contratos de productos básicos, mercado (bolsas) de futuros, mercado (bolsas) de valores, mercados bursátiles, mercado (bolsas) de opciones sobre acciones o sobre productos básicos, etcétera.</t>
  </si>
  <si>
    <t>Hilatura y fabricación de hilados e hilos para tejeduría o costura, para el comercio o para procesamiento posterior, texturización, retorcido, plegado, cableado y remojo de hilaturas filamentosas de toda clase de fibras animales, vegetales, sintéticas o artificiales.</t>
  </si>
  <si>
    <t>Instalación de accesorios eléctricos, líneas de telecomunicaciones, redes informáticas y líneas de televisión por cable, incluidas líneas de fibra óptica, antenas parabólicas. Incluye conexión de aparatos eléctricos, equipo doméstico y sistemas de calefacción radiante.</t>
  </si>
  <si>
    <t>Instalación de canalización (conductos).</t>
  </si>
  <si>
    <t>Instalación de cerámicas baldosas, losas y losetas de cerámica, hormigón o piedra tallada para paredes y pisos, accesorios de cerámica para cocinas, parqué y otros revestimientos de madera para pisos, alfombras y cubrimientos de linóleo para pisos, incluidos los de caucho o plástico.</t>
  </si>
  <si>
    <t>Instalación de papel tapiz.</t>
  </si>
  <si>
    <t>Instalación de parquet y otros revestimientos de madera para paredes y pisos en edificios u otros proyectos de construcción.</t>
  </si>
  <si>
    <t>Instalación de puertas (excepto automáticas y giratorias), ventanas, marcos de puertas y ventanas. Instalación de accesorios de cocinas, armarios empotrados, escaleras, mobiliario de tiendas y similares de madera u otros materiales, Acabados interiores como techos, cubierta de madera de paredes, mamparas móviles, etcétera.</t>
  </si>
  <si>
    <t>Instalación de sistemas de alumbrado y señales eléctricas de calles, alumbrado de pistas de aeropuertos.</t>
  </si>
  <si>
    <t>Instalación de sistemas de iluminación, sistemas de alarma contra incendios, sistemas de alarma contra robos.</t>
  </si>
  <si>
    <t>Instalación de vidrios, espejos, etcétera.</t>
  </si>
  <si>
    <t>Instalación en edificios y otros proyectos de construcción de: sistemas de calefacción (eléctricos, de gas y de gasóleo), calderas, torres de refrigeración, colectores de energía solar no eléctricos, equipo de fontanería y sanitario, equipo y conductos de ventilación, refrigeración o aire acondicionado, conducciones de gas, tuberías de vapor, sistemas de aspersores contra incendios, sistemas de riego por aspersión para el césped.</t>
  </si>
  <si>
    <t>Instalación, reparación y el mantenimiento de ascensores así como escaleras mecánicas en edificios u otros proyectos dedicados a la construcción de puertas automáticas y giratorias en edificios u otros proyectos de construcción.</t>
  </si>
  <si>
    <t>Instalación, reparación y el mantenimiento de pararrayos en edificios u otros proyectos de construcción.</t>
  </si>
  <si>
    <t>Intermediación en la compra, venta y alquiler de bienes inmuebles a cambio de una retribución o por contrato.</t>
  </si>
  <si>
    <t>Intermediarios del comercio de combustibles, minerales, metales, y productos químicos industriales, incluidos abonos.</t>
  </si>
  <si>
    <t>Intermediarios del comercio de la madera y materiales de construcción.</t>
  </si>
  <si>
    <t>Intermediarios del comercio de maquinaria, equipo industrial, embarcaciones y aeronaves.</t>
  </si>
  <si>
    <t>Intermediarios del comercio de materias primas agrarias, animales vivos, materias primas textiles y productos semielaborados.</t>
  </si>
  <si>
    <t>Intermediarios del comercio de muebles, artículos para el hogar y ferretería.</t>
  </si>
  <si>
    <t>Intermediarios del comercio de productos alimenticios, bebidas y tabaco.</t>
  </si>
  <si>
    <t>Intermediarios del comercio de productos diversos.</t>
  </si>
  <si>
    <t>Intermediarios del comercio de textiles, prendas de vestir, peletería, calzado y artículos de cuero.</t>
  </si>
  <si>
    <t>Investigación y desarrollo en ciencias agropecuarias.</t>
  </si>
  <si>
    <t>Investigación y desarrollo en ciencias médicas.</t>
  </si>
  <si>
    <t>Investigación y desarrollo en ciencias sociales.</t>
  </si>
  <si>
    <t>Investigación y desarrollo en humanidades.</t>
  </si>
  <si>
    <t>Investigación y desarrollo en ingeniería y tecnología.</t>
  </si>
  <si>
    <t>Investigación y desarrollo experimental en ciencias naturales y técnicas (física, química, biología, geología, astronomía) distintos de la investigación y el desarrollo experimental en el campo de la biotecnología.</t>
  </si>
  <si>
    <t>Investigación y desarrollo interdisciplinarios centrados principalmente en las ciencias naturales y la ingeniería.</t>
  </si>
  <si>
    <t>Investigaciones y desarrollo experimental en el campo de la Bioinformática: construcción de bases de datos genómicas, secuencias de proteínas, modelización de procesos biológicos complejos que incluyen biología de sistemas.</t>
  </si>
  <si>
    <t>Investigaciones y desarrollo experimental en el campo de la biotecnología de: ADN/ARN, genómica, farmacogenómica, sondas genéticas, ingeniería genética, secuenciación y amplificación de ADN y ARN, patrones de expresión génica el uso de tecnología antisense, vectores genéticos y de ARN, terapia genética y vectores virales.</t>
  </si>
  <si>
    <t>Investigaciones y desarrollo experimental en el campo de la biotecnología de: cultivos e ingeniería celulares y de tejidos, ingeniería tisular (que incluyen implantes de tejido e ingeniería biomédica) en fusión celular, vacunas/estimulantes del sistema inmune, manipulación embrionaria.</t>
  </si>
  <si>
    <t>Investigaciones y desarrollo experimental en el campo de la biotecnología de: proteínas y otras moléculas secuenciación, síntesis e ingeniería de proteínas y péptidos (que incluye hormonas de gran tamaño molecular), mejora de métodos de liberación de drogas de gran tamaño, proteómica, aislamiento y purificación de proteínas, señalización e identificación de receptores celulares.</t>
  </si>
  <si>
    <t>Investigaciones y desarrollo experimental en el campo de la Nanobiotecnología: aplicación de técnicas y procesos de nano/micro fabricación para la construcción de aparatos para el estudio de biosistemas y aplicaciones en liberación de drogas, diagnósticos, etcétera.</t>
  </si>
  <si>
    <t>Investigaciones y desarrollo experimental en el campo de la técnicas de proceso biotecnológicos: fermentación mediante el uso de biorreactores, procesado biológico, biodecantación, biopulping, bioblanqueo, biodesulfurización, biorremediación, biofiltración y fitorremediación.</t>
  </si>
  <si>
    <t>Jubilado</t>
  </si>
  <si>
    <t>La educación preprimaria o inicial (es el proceso de acompañamiento al desarrollo integral que considera los aspectos cognitivos, afectivo, psicomotriz, social, de identidad, autonomía y pertinencia a la comunidad diseñada principalmente para introducir a los niños y niñas, desde los tres años hasta los cinco años de edad en un entorno educativo de tipo escolar, es decir, servir de puente entre el hogar y el medio escolar).</t>
  </si>
  <si>
    <t>La publicación, lanzamiento, promoción y distribución de grabaciones de sonido para comerciantes mayoristas, minoristas o directamente para el público.</t>
  </si>
  <si>
    <t>Lavado de alfombras y tapices con champú y limpieza de cortinas y colgaduras, se realicen o no en el local o la residencia del cliente.</t>
  </si>
  <si>
    <t>Lavado y limpieza en seco, planchado, etcétera, de todo tipo de prendas de vestir (incluso de piel) y de productos textiles que se realizan con equipo mecánico, a mano o en máquinas accionadas con monedas para el público en general o para clientes industriales o comerciales, incluye actividades de reparación y arreglos menores de prendas de vestir y otros artículos textiles, si se realizan en combinación con las de limpieza, recogida y entrega de ropa por las lavanderías.</t>
  </si>
  <si>
    <t>Limpieza de edificios nuevos después de su construcción.</t>
  </si>
  <si>
    <t>Limpieza de exteriores de edificios con vapor, con chorro de arena y con otros medios.</t>
  </si>
  <si>
    <t>Limpieza de terrenos de construcción.</t>
  </si>
  <si>
    <t>Limpieza de trenes, autobuses, aeronaves, etcétera.</t>
  </si>
  <si>
    <t>Limpieza del interior de camiones cisterna y buques petroleros.</t>
  </si>
  <si>
    <t>Limpieza general (no especializada) de todo tipo de edificios, estudios profesionales, locales comerciales,  profesionales y edificios con múltiples unidades residenciales como: oficinas, casas y departamentos, fábricas, establecimientos comerciales e instituciones. Estas actividades consisten sobre todo en la limpieza de interiores, aunque pueden abarcar la limpieza de zonas exteriores conexas, como ventanas y pasadizos.</t>
  </si>
  <si>
    <t>Lotización y parcelación de propiedades inmobiliarias en lotes, sin mejora de los terrenos.</t>
  </si>
  <si>
    <t>Manejo de sistemas de riego con fines agrícolas.</t>
  </si>
  <si>
    <t>Mantenimiento y reparación de vehículos automotores: reparación mecánica, eléctrica, sistemas de inyección eléctricos, carrocerías, partes de vehículos automotores: parabrisas, ventanas, asientos y tapicerías. Incluye el tratamiento anti óxido, pinturas a pistola o brocha a los vehículos y automotores, la instalación de partes, piezas y accesorios que no se realiza como parte del proceso de fabricación (parlantes, radios, alarmas, etcétera).</t>
  </si>
  <si>
    <t>Mantenimiento y reparación, instalación, cambio de neumáticos (llantas) y tubos (Vulcanizadoras).</t>
  </si>
  <si>
    <t>Máquinas para transformar las mechas en hilos, preparar hilados textiles: devanadoras, urdidoras y máquinas similares telares corrientes, incluidos telares manuales telares para tejidos de punto, máquinas para hacer tejidos de mallas anudadas, tules, encajes, trencillas, etcétera.</t>
  </si>
  <si>
    <t>Molienda de cereales, producción de harina, semolina, sémola y gránulos de: trigo, centeno, avena, maíz y otros cereales.</t>
  </si>
  <si>
    <t>Molienda de otros productos de origen vegetal: producción de harinas y sémolas de leguminosas desecadas, de raíces y tubérculos (excepto patatas), de nueces y frutas.</t>
  </si>
  <si>
    <t>Molienda en húmedo de maíz, elaboración de aceite de maíz.</t>
  </si>
  <si>
    <t>Molienda o pilado de arroz: producción de arroz descascarillado, blanqueado, pulido, semicocido, harina de arroz.</t>
  </si>
  <si>
    <t>Molienda y extracción de jugo de caña (trapiche) y producción de panela.</t>
  </si>
  <si>
    <t>Montaje de muebles no empotrados.</t>
  </si>
  <si>
    <t>Montaje de piezas erección de elementos de acero no fabricados por la propia unidad constructora, curvado de acero.</t>
  </si>
  <si>
    <t>Montaje y levantamiento de construcciones prefabricadas en el lugar.</t>
  </si>
  <si>
    <t>Movimiento de tierras: excavación, nivelación y ordenación de terrenos de construcción, excavación de zanjas, remoción de piedras, voladura, etcétera.</t>
  </si>
  <si>
    <t>Obras de construcciones distintas de las de edificios por ejemplo: instalaciones deportivas al aire libre.</t>
  </si>
  <si>
    <t>Obras de superficie en calles, carreteras, autopistas, puentes o túneles, asfaltado de carretera, pintura y otros tipos de marcado de carretera, instalación de barreras de emergencia, señales de tráfico y elementos similares. Incluye la construcción de pistas para aeropuertos.</t>
  </si>
  <si>
    <t>Obtención de despojos de animales, lana de matadero, pelo ordinario, plumas (plumón) y pelusas.</t>
  </si>
  <si>
    <t>Obtención de pelo y excremento de otros animales, n.c.p.</t>
  </si>
  <si>
    <t>Operación de canales de riego.</t>
  </si>
  <si>
    <t>Operación de estaciones terminales de comunicaciones por satélite e instalaciones conexas operacionalmente conectadas con uno o varios sistemas de comunicaciones terrestres y capaces de transmitir o recibir telecomunicaciones por satélite.</t>
  </si>
  <si>
    <t>Operación de instalaciones para el tratamiento de desechos peligrosos, tratamiento y eliminación de animales tóxicos vivos y muertos y otros desechos contaminados; incineración de desechos peligrosos, remoción de productos usados como refrigeradores, con objeto de eliminar los desechos peligrosos; tratamiento, remoción y almacenamiento de desechos nucleares radiactivos, incluido el tratamiento y eliminación de desechos radiactivos de transición, es decir que se desintegran durante el período de transporte, procedentes de hospitales, encapsulación, preparación y otras formas de tratamiento de desechos nucleares para su almacenamiento.</t>
  </si>
  <si>
    <t>Operación de sistemas de transmisión y distribución de energía eléctrica (que constan de postes, medidores y cableado), que transportan la energía eléctrica recibida desde las instalaciones de generación o transmisión hacia el consumidor final.</t>
  </si>
  <si>
    <t>Operación de sitios web que funcionan como portales de Internet, como los sitios de medios de difusión que proporcionan contenidos que se actualizan periódicamente y los que utilizan un motor de búsqueda para generar y mantener amplias bases de datos de direcciones de Internet y de contenidos en un formato que facilite la búsqueda.</t>
  </si>
  <si>
    <t>Operación, mantenimiento o facilitación del acceso a servicios de transmisión de voz, datos, texto, sonido y vídeo utilizando una infraestructura de telecomunicaciones inalámbricas. Incluye las actividades de mantenimiento y explotación de redes de radio búsqueda y de telefonía móvil y otras redes de telecomunicaciones inalámbricas.</t>
  </si>
  <si>
    <t>Operaciones en los mercados financieros por cuenta ajena (por ejemplo, correduría de bolsa) y actividades conexas. Incluye corretaje de contratos de productos básicos y corretaje de valores.</t>
  </si>
  <si>
    <t>Organización y gestión de competencias deportivas al aire libre o bajo techo con participación de deportistas profesionales o aficionados, por parte de organizaciones con instalaciones propias. Se incluyen la gestión de esas instalaciones y la dotación del personal necesario para su funcionamiento.</t>
  </si>
  <si>
    <t>Organización, promoción y/o gestión de eventos como exposiciones comerciales o empresariales, convenciones, conferencias y reuniones, estén incluidas o no la gestión de esas instalaciones y la dotación de personal necesario para su funcionamiento.</t>
  </si>
  <si>
    <t>Otras actividades de apoyo a la ganadería: actividades de albergue y cuidado de animales de granja, esquila de ovejas, herradores, etcétera</t>
  </si>
  <si>
    <t>Otras actividades de apoyo que se proporcionan habitualmente a las empresas y que no clasifican en otra parte: servicio de recogida de monedas de parquímetros, servicios de anillados y plastificados, preclasificación de correo, impresión de código de barras, codificación de la barra de dirección, programas de fidelización, subasta por cuenta propia, etcétera.</t>
  </si>
  <si>
    <t>Otras actividades de arquitectura e ingeniería y actividades conexas de consultoría técnica.</t>
  </si>
  <si>
    <t>Otras actividades de arrendamiento de propiedad intelectual y productos similares, excepto obras protegidas por derecho de autor.</t>
  </si>
  <si>
    <t>Otras actividades de asesoramiento y representación en procedimientos jurídicos (derecho constitucional, administrativo, militar, etcétera).</t>
  </si>
  <si>
    <t>Otras actividades de contabilidad, teneduría de libros y auditoria; consultoría fiscal (procesamiento de nómina, etcétera).</t>
  </si>
  <si>
    <t>Otras actividades de diseño y asesoría de ingeniería.</t>
  </si>
  <si>
    <t>Otras actividades de ejecutores judiciales, alguaciles, árbitros, examinadores y mediadores.</t>
  </si>
  <si>
    <t>Otras actividades de ensayos y análisis técnicos: ensayos basados en la utilización de maquetas o modelos (de aeronaves, de embarcaciones, de presas, etcétera).</t>
  </si>
  <si>
    <t>Otras actividades de envasado y empaquetado: actividades de empaquetado de envíos y envoltura de regalos.</t>
  </si>
  <si>
    <t>Otras actividades de esparcimiento y recreativas (excepto las de parques de atracciones y parques temáticos) no clasificadas en otra parte, incluye la gestión de estaciones de esquí, galleras, plazas de toros, etcétera.</t>
  </si>
  <si>
    <t>Otras actividades de fotografía: montaje de diapositivas, microfilmación de documentos, etcétera.</t>
  </si>
  <si>
    <t>Otras actividades de investigación y desarrollo experimental en ciencias naturales y la ingeniería (propiedad intelectual, secreto comercial, patentes, etcétera).</t>
  </si>
  <si>
    <t>Otras actividades de investigación y desarrollo experimental en el campo de las ciencias sociales y las humanidades e interdisciplinarios.</t>
  </si>
  <si>
    <t>Otras actividades de limpieza: limpieza de botellas, etcétera.</t>
  </si>
  <si>
    <t>Otras actividades de Poscosecha: desmotado de algodón, preparación de hojas de tabaco, preparación de cacao y café en grano, secado al sol de frutas y hortalizas.</t>
  </si>
  <si>
    <t>Otras actividades de seguridad privada: detector de mentiras (polígrafo), huellas dactilares, etcétera.</t>
  </si>
  <si>
    <t>Otras actividades de servicios de información n.c.p.: servicios de información telefónica, búsqueda de información a cambio de una retribución o por contrato, selección de noticias, de recortes de prensa, etcétera.</t>
  </si>
  <si>
    <t>Otras actividades de servicios financieros consistentes principalmente en modalidades de distribución de fondos distintas de la concesión de préstamos: actividades de factorización, suscripción de permutas financieras, opciones y otros instrumentos de cobertura y actividades de compañías de liquidación por adelantado.</t>
  </si>
  <si>
    <t>Otras actividades de telecomunicaciones.</t>
  </si>
  <si>
    <t>Otras actividades de terminación de edificios n.c.p.: Instalación de interiores de tiendas, casas móviles, embarcaciones, etcétera.</t>
  </si>
  <si>
    <t>Otras actividades especializadas de control de la contaminación, incluido la remoción de minas terrestres y artefactos similares (incluida su detonación).</t>
  </si>
  <si>
    <t>Otras actividades especializadas de diseño.</t>
  </si>
  <si>
    <t>Otras actividades profesionales, científicas y técnicas: redacción, diseños detallados realizados por dibujantes arquitectónicos, lectura de contadores de gas, agua y energía eléctrica, auditoría de efectos e información sobre fletes, medidores de cantidades de obra (certificación de obra), etcétera.</t>
  </si>
  <si>
    <t>Otro tipo de enseñanza deportiva y recreativa como: actividades de adiestramiento en campamentos deportivos, clases de juego de cartas por ejemplo bridge, actividades de instructores, profesores y entrenadores deportivos, enseñanza para animadores deportivos</t>
  </si>
  <si>
    <t>Otros actividades de servicios relacionados con la impresión: servicios de preparación de datos digitales, etcétera.</t>
  </si>
  <si>
    <t>Otros cultivos de cereales n.c.p.: sorgo, cebada, centeno, avena, mijo, etcétera.</t>
  </si>
  <si>
    <t>Otros cultivos de cítricos, limones, toronjas, limas, etcétera.</t>
  </si>
  <si>
    <t>Otros cultivos de frutas con hueso y con pepa: cerezas, ciruelas, endrinas, capulíes, ovos, claudias, etcétera.</t>
  </si>
  <si>
    <t>Otros cultivos de frutas tropicales y subtropicales: papayas, babacos, chamburos, aguacates, higos, arazá, guayabas, guanábana, guaba, chirimoya, naranjillas, zapotes, borojó, tamarindo, granadillas, dátiles, etcétera.</t>
  </si>
  <si>
    <t>Otros cultivos de frutos de árboles y arbustos: pitahaya, tuna, algarroba, taxos, etcétera.</t>
  </si>
  <si>
    <t>Otros cultivos de frutos oleaginosos: cocos, aceitunas, etcétera.</t>
  </si>
  <si>
    <t>Otros cultivos de hortalizas de fruto, zapallo, sambo, zuquini, berenjenas, etcétera.</t>
  </si>
  <si>
    <t>Otros cultivos de hortalizas de hoja o de tallo, espinaca, lechuga, berros, apio, perejil, acelga, etcétera.</t>
  </si>
  <si>
    <t>Otros cultivos de hortalizas de raíces bulbosas o tuberosas: papanabo, etcétera.</t>
  </si>
  <si>
    <t>Otros cultivos de plantas con las que se preparan bebidas: té, mate, etcétera.</t>
  </si>
  <si>
    <t>Otros cultivos de plantas perennes: cultivo de árboles de caucho, látex, árboles para la extracción de savia, árboles de Navidad, etcétera.</t>
  </si>
  <si>
    <t>Otros cultivos de raíces y tubérculos, camote (batata), melloco, oca, mashua, zanahoria blanca, papa china, etcétera.</t>
  </si>
  <si>
    <t>Otros cultivos de semillas oleaginosas: semillas de ricino, semillas de linaza, semillas de mostaza, semillas de girasol,  semillas de ajonjolí (sésamo), semillas de colza, semillas de cártamo, semillas de níger, etcétera.</t>
  </si>
  <si>
    <t>Otros cultivos le legumbres: habas, garbanzos, vainitas, chocho (altramuces), etcétera.</t>
  </si>
  <si>
    <t>Otros servicios auxiliares al tratamiento médico n.c.p. como aplicación de vacunas, medición de la presión arterial y la capacidad auditiva, etcétera.</t>
  </si>
  <si>
    <t>Otros servicios de alojamientos por corto tiempo: casas de huéspedes; cabañas, chalets, cabañas con servicio de mantenimiento y limpieza, hostales juveniles y refugios de montaña.</t>
  </si>
  <si>
    <t>Otros servicios de copia de documentos no acompañados de servicios de impresión, como los de impresión en Offset, impresión rápida, impresión digital o servicios de preparación para la prensa, y otros servicios especializados de oficina, diseño de procesos (cianotipia, blueprinting), etcétera.</t>
  </si>
  <si>
    <t>Otros servicios de publicidad n.c.p.</t>
  </si>
  <si>
    <t>Otros tipos de actividades de venta al por menor de artículos de segunda mano, usados, incluidas actividades de casas de subastas de estos artículos en establecimientos especializados.</t>
  </si>
  <si>
    <t>Otros tipos de consultoría técnica.</t>
  </si>
  <si>
    <t>Perforaciones de prueba, sondeos de exploración y recogida de muestras de sondeo para actividades de construcción y para fines geofísicos, geológicos o similares.</t>
  </si>
  <si>
    <t>Pesca en aguas interiores, extracción de peces, crustáceos y moluscos de agua dulce.</t>
  </si>
  <si>
    <t>Pintura interior o exterior de edificios. Incluye pintura de obras de ingeniería civil.</t>
  </si>
  <si>
    <t>Plantación, cuidado y mantenimiento de parques y jardines para: terrenos municipales (parques, zonas verdes, cementerios, etcétera) y ajardinamiento de vías públicas (carreteras, líneas de ferrocarril y de tranvía, vías de navegación interior, puertos).</t>
  </si>
  <si>
    <t>Plantación, cuidado y mantenimiento de parques y jardines para: viviendas con jardín de uso privado o comunitario, edificios públicos y semipúblicos (hospitales, escuelas, edificios administrativos, iglesias, etcétera), edificios industriales y comerciales.</t>
  </si>
  <si>
    <t>Plantación, cuidado y mantenimiento de vegetación en agua embalsada y corriente (fuentes, estanques, piscinas, acequias, cursos de agua, sistemas de aguas residuales).</t>
  </si>
  <si>
    <t>Plantación, cuidado y mantenimiento de vegetación en edificios (azoteas, fachadas, patios interiores), terrenos deportivos (campos de fútbol, campos de golf, etcétera), parques infantiles, praderas para tomar el sol y otros parques de recreo.</t>
  </si>
  <si>
    <t>Preparación de productos botánicos (trituración, cribado, molido) para uso farmacéutico.</t>
  </si>
  <si>
    <t>Preparación de terrenos para actividades de explotación de minas y canteras: remoción del estéril (destape de minas) y actividades de otro tipo para preparar y aprovechar terrenos y propiedades mineros, excepto yacimientos de petróleo y gas.</t>
  </si>
  <si>
    <t>Preparación y conservación de camarón y langostinos mediante el congelado, ultracongelado secado, ahumado, salado, sumergido en salmuera y enlatado, etcétera.</t>
  </si>
  <si>
    <t>Preparación y conservación de carne mediante: desecación, saladura, ahumado, enlatado.</t>
  </si>
  <si>
    <t>Preparación y conservación de pescado, crustáceos (excepto camarón y langostinos) y otros moluscos mediante el congelado, ultracongelado, secado, ahumado, salado, sumergido en salmuera y enlatado, etcétera.</t>
  </si>
  <si>
    <t>Preparación y suministro de comidas para su consumo inmediato de manera ambulante, mediante un vehículo motorizado o carro no motorizado, vendedores de helados en carros móviles, carritos ambulantes de comida incluye la preparación de comida en puestos de mercados.</t>
  </si>
  <si>
    <t>Prestación de asesoramiento y ayuda a las empresas y las administraciones públicas en materia de planificación, organización, eficiencia y control, información administrativa, etcétera.</t>
  </si>
  <si>
    <t>Prestación de otros servicios de reservas relacionados con los viajes: reservas de transporte, hoteles, restaurantes, alquiler de automóviles, entretenimiento y deporte, etcétera.</t>
  </si>
  <si>
    <t>Prestación de servicios de asistencia a los turistas: suministro a los clientes de información sobre los viajes, actividades de guías de turismo.</t>
  </si>
  <si>
    <t>Prestación de servicios de intercambio en régimen de tiempo compartido o multipropiedad.</t>
  </si>
  <si>
    <t>Prestación de servicios no educativos de apoyo a procesos o sistemas educativos como consultoría de educación, orientación educativa, servicios de exámenes y evaluación de los mismos, organización de programas de intercambio de estudiantes.</t>
  </si>
  <si>
    <t>Prestación de una combinación de servicios de apoyo en las instalaciones de los clientes, como limpieza general de interiores, mantenimiento, eliminación de la basuras, seguridad y vigilancia, envío de correo, recepción, lavandería y servicios conexos, a fin de facilitar el funcionamiento de las instalaciones. Las unidades clasificadas en esta clase proporcionan personal para la realización de estas actividades de apoyo, pero no participan en las actividades principales de los clientes ni son responsables de ellas.</t>
  </si>
  <si>
    <t>Prevención y extinción de incendios: administración y funcionamiento de cuerpos ordinarios y auxiliares de bomberos que dependen de las autoridades públicas que realizan actividades de prevención y extinción de incendios, rescate de personas y animales, asistencia en desastres cívicos, inundaciones, accidentes de tráfico, etcétera.</t>
  </si>
  <si>
    <t>Procesamiento de corcho natural, fabricación de corcho aglomerado.</t>
  </si>
  <si>
    <t>Procesamiento de especias y condimentos: laurel, tomillo, albahaca, cilantro, comino, canela, pimienta, nuez moscada, jengibre, sal de ajo, de apio, etcétera.</t>
  </si>
  <si>
    <t>Procesamiento de sal de mesa; por ejemplo: sal yodada.</t>
  </si>
  <si>
    <t>Producción de acero en lingotes u otras formas primarias.</t>
  </si>
  <si>
    <t>Producción de aguardientes neutros (alcoholes base para elaborar bebidas alcohólicas).</t>
  </si>
  <si>
    <t>Producción de aguas minerales naturales y otras aguas embotelladas.</t>
  </si>
  <si>
    <t>Producción de aleaciones de metales preciosos.</t>
  </si>
  <si>
    <t>Producción de aleaciones de: aluminio; plomo, zinc, estaño, cobre, cromo, manganeso, níquel, etcétera.</t>
  </si>
  <si>
    <t>Producción de aluminio a partir de alúmina y de la refinación electrolítica de desechos y chatarra de aluminio incluido la producción de oxido de aluminio (alúmina).</t>
  </si>
  <si>
    <t>Producción de borras de algodón, tortas y otros productos residuales de la producción de aceite.</t>
  </si>
  <si>
    <t>Producción de combustibles para motores: gasolina, queroseno etcétera; fueloil ligero, medio y pesado, gases de refinería como etano, butano o propano, etcétera, recuperación de gases de petróleo licuados en el refinamiento de petróleo.</t>
  </si>
  <si>
    <t>Producción de cueros y pieles originados en mataderos incluida pieles depiladas.</t>
  </si>
  <si>
    <t>Producción de ferroaleaciones.</t>
  </si>
  <si>
    <t>Producción de gas para su suministro mediante la destilación del carbón a partir de subproductos de la agricultura o a partir de desechos.</t>
  </si>
  <si>
    <t>Producción de harinas o sémolas de carne.</t>
  </si>
  <si>
    <t>Producción de hidrocarburos crudos en estado gaseoso (gas natural), extracción de condensados, drenaje y separación de las fracciones líquidas, desulfurización de gas.</t>
  </si>
  <si>
    <t>Producción de hierro de pureza excepcional por electrolisis o mediante otros procesos químicos; fabricación de productos semiacabados de hierro por reducción directa de minerales de hierro (mena) y otros productos ferrosos esponjosos.</t>
  </si>
  <si>
    <t>Producción de huevos de aves de corral.</t>
  </si>
  <si>
    <t>Producción de lana cruda y pelo de ovejas y cabras.</t>
  </si>
  <si>
    <t>Producción de larvas de bivalvos (ostras, mejillones, etcétera) y de otros moluscos, crías de bogavante, alevines y jaramugos, cría de crustáceos (langostas y langostinos) y otros animales acuáticos en agua de mar.</t>
  </si>
  <si>
    <t>Producción de leche cruda de oveja y cabra.</t>
  </si>
  <si>
    <t>Producción de leche cruda de vaca.</t>
  </si>
  <si>
    <t>Producción de madera en bruto (rollos) para las industrias manufactureras que utilizan productos forestales, chonta, balsa, ciprés, pino, etcétera.</t>
  </si>
  <si>
    <t>Producción de madera en bruto (rollos) utilizada en forma no procesada como puntales, estacas, cercas, etcétera.</t>
  </si>
  <si>
    <t>Producción de metales comunes no ferrosos a partir de minerales en bruto o en mata, alúmina u óxidos: aluminio, plomo zinc, estaño, cobre, cromo, manganeso, níquel, etcétera.</t>
  </si>
  <si>
    <t>Producción de metales comunes no ferrosos a partir de minerales o mediante la refinación electrolítica de desechos y chatarra de plomo, zinc, estaño, cobre, cromo, manganeso, níquel, etcétera.</t>
  </si>
  <si>
    <t>Producción de metales preciosos básicos: producción y refinación de metales preciosos sin labrar y labrados: oro, plata, platino, etcétera a partir de minerales y residuos, producción de semiproductos de metales preciosos; fabricación de laminados con hojas de metales preciosos.</t>
  </si>
  <si>
    <t>Producción de obras de teatro, conciertos, óperas, espectáculos de danza y otras actividades escénicas como las actividades de grupos, circos o compañías, orquestas o bandas, incluido actividades complementarias para la producción y otras actividades escénicas realizadas en directo como: actividades de directores, productores, diseñadores y constructores de escenarios, tramoyistas, manejo de telones, técnicos de iluminación y sonido, etcétera.</t>
  </si>
  <si>
    <t>Producción de perlas labradas, piedras preciosas y semipreciosas labradas, incluida la producción de piedras de calidad industrial y de piedras preciosas y semipreciosas sintéticas y reconstruidas, talla de diamantes.</t>
  </si>
  <si>
    <t>Producción de pieles finas, cueros de reptiles y plumas de aves como parte de la explotación pecuaria.</t>
  </si>
  <si>
    <t>Producción de sal mediante evaporación al sol de agua de mar y otras aguas salinas.</t>
  </si>
  <si>
    <t>Producción de semen y embriones bovinos.</t>
  </si>
  <si>
    <t>Producción de semen y embriones de cerdos.</t>
  </si>
  <si>
    <t>Producción de semen y embriones de ovejas y cabras.</t>
  </si>
  <si>
    <t>Producción de semillas de flores.</t>
  </si>
  <si>
    <t>Producción de semillas de frutas.</t>
  </si>
  <si>
    <t>Producción y distribución de agua fría con fines de refrigeración. Incluye la producción de hielo, incluido hielo para la elaboración de productos alimenticios y para otros fines (p. ej., para refrigeración).</t>
  </si>
  <si>
    <t>Producción y distribución de aire refrigerado.</t>
  </si>
  <si>
    <t>Producción, captación y distribución de vapor y agua caliente para calefacción, para la producción de energía y para otros fines.</t>
  </si>
  <si>
    <t>Programas de alfabetización para adultos en el nivel primario educativo. La educación puede ser provista en salones de clases o a través de radio, televisión, Internet, correspondencia o en el hogar.</t>
  </si>
  <si>
    <t>Promoción de proyectos de construcción (promoción inmobiliaria) para su posterior explotación, es decir, para alquilar espacio en esos edificios.</t>
  </si>
  <si>
    <t>Provisión de alojamiento en campamentos, parques para caravanas, campamentos recreativos y campamentos de caza y de pesca para estancias cortas. Espacio e instalaciones para vehículos de recreo. Se incluye refugios o simples instalaciones de acampada para plantar tiendas o pernoctar en sacos de dormir.</t>
  </si>
  <si>
    <t>Proyección de películas cinematográficas y cintas de vídeo en cines, al aire libre o en otros locales de proyección y actividades de cineclubes.</t>
  </si>
  <si>
    <t>Pruebas periódicas de seguridad vial de vehículos automotores.</t>
  </si>
  <si>
    <t>Publicación (incluida la edición on-line) de catálogos de fotografías, grabados, tarjetas postales, tarjetas de felicitación, formularios, carteles, reproducciones de obras de arte, publicidad y otro material impreso.</t>
  </si>
  <si>
    <t>Publicación de estadísticas en línea y otra información.</t>
  </si>
  <si>
    <t>Publicación de libros en formato de audio y de enciclopedias en CD-ROM.</t>
  </si>
  <si>
    <t>Publicación de libros, folletos impresos, diccionarios, enciclopedias y similares, atlas, mapas y planos. Incluye la venta de espacios publicitarios.</t>
  </si>
  <si>
    <t>Publicación de: guías de direcciones, postales, guías telefónicas, registros oficiales, jurisprudencia (ley), vademécum farmacéuticos, etcétera. Incluye venta de espacios publicitarios.</t>
  </si>
  <si>
    <t>Realización de campañas de comercialización y otros servicios de publicidad dirigidos a atraer y retener clientes: promoción de productos, comercialización en el punto de venta, publicidad directa por correo y asesoramiento en marketing, creación de stands, otras estructuras y lugares de exhibición, distribución o entrega de materiales o muestras de publicidad.</t>
  </si>
  <si>
    <t>Realización de ensayos físicos, químicos y otros ensayos analíticos de todo tipo de materiales y productos: ensayos acústicos y de vibraciones, ensayos de calificación, fiabilidad y análisis de defectos.</t>
  </si>
  <si>
    <t>Realización de fotografía especializada como: fotografía aérea, fotografía submarina, fotografía médica, etcétera.</t>
  </si>
  <si>
    <t>Realización de fotografías para anuncios comerciales, para editoriales, y para actividades relacionadas con la moda, los bienes raíces o el turismo, actividades de fotógrafos de prensa.</t>
  </si>
  <si>
    <t>Realización de retratos fotográficos para pasaportes, actos académicos, bodas, etcétera, incluido las filmaciones en vídeo de acontecimientos.</t>
  </si>
  <si>
    <t>Recepción de regalías o derechos de licencia por la utilización de: franquicias, entidades patentadas, marcas de fábrica o de comercio o marcas de servicios y nombres comerciales.</t>
  </si>
  <si>
    <t>Recepción de regalías o derechos de licencia por la utilización de: prospección, explotación y evaluación de recursos minerales.</t>
  </si>
  <si>
    <t>Recolección de desechos sólidos no peligrosos (basura) en una zona delimitada: residuos de hogares y empresas por medio de contenedores; desechos recuperables mezclados de materiales reciclables; aceites y grasas usados en la cocina; desperdicios colocados en lugares públicos; desechos de actividades provenientes de la construcción y demolición, recolección y remoción de escombros; desechos producidos por fábricas textiles. Incluye la gestión de estaciones de transferencia de desechos no peligrosos.</t>
  </si>
  <si>
    <t>Recolección de materiales de agua dulce.</t>
  </si>
  <si>
    <t>Recolección de materiales silvestres: hongos, trufas, bayas, nueces, balata y otras gomas similares al caucho, corcho, goma laca y resinas, bálsamos, crin vegetal, crin marina (zostera), bellotas y castañas de indias, musgos y líquenes, etcétera.</t>
  </si>
  <si>
    <t>Recolección de otros materiales y organismos marinos: perlas naturales, esponjas, corales y algas.</t>
  </si>
  <si>
    <t>Recuperación de metales que contienen los desechos de material fotográfico; por ejemplo, solución fijadora, películas o papel fotográfico; Recuperación de productos de caucho, como llantas usadas, para obtener materias primas secundarias; Clasificación y nodulización de plásticos para producir materias primas secundarias para la fabricación de tubos, macetas, bandejas de carga y productos similares; Procesamiento (limpieza, fusión, trituración) de desechos de plástico o caucho para convertirlos en gránulos; Trituración, limpieza y clasificación de desechos de vidrio; Trituración, limpieza y clasificación de otros desechos, como los de demoliciones para obtener materias primas secundarias; Procesamiento de aceites y grasas de cocina y de otros desechos y sustancias residuales de productos alimenticios, bebidas y tabaco para obtener materias primas secundarias.</t>
  </si>
  <si>
    <t>Reparación de bicicletas.</t>
  </si>
  <si>
    <t>Reparación de instrumentos musicales y afinación de pianos.</t>
  </si>
  <si>
    <t>Reparación de otros efectos personales y enseres domésticos: libros, juguetes y artículos similares, artículos deportivos (excepto armas deportivas), etcétera.</t>
  </si>
  <si>
    <t>Reparación y arreglo de joyas, reparación de relojes de pulsera y de pared y de sus partes, como cajas y bastidores de todos los materiales; mecanismos, cronómetros, etcétera.</t>
  </si>
  <si>
    <t>Reparación y arreglo de prendas de vestir.</t>
  </si>
  <si>
    <t>Reparación y mantenimiento de aparatos de uso doméstico, como refrigeradores, cocinas, lavadoras, secadores de ropa, aparatos de aire acondicionado, etcétera.</t>
  </si>
  <si>
    <t>Reparación y mantenimiento de aparatos electrónicos de uso doméstico: aparatos de televisión y de radio, grabadoras de video (VCR), reproductores de CD y cámaras de video para uso familiar.</t>
  </si>
  <si>
    <t>Reparación y mantenimiento de artículos de cuero, maletas y artículos similares.</t>
  </si>
  <si>
    <t>Reparación y mantenimiento de calzado: zapatos, botas, etcétera; colocación de tacones.</t>
  </si>
  <si>
    <t>Reparación y mantenimiento de emisores-receptores de radio, cámaras de televisión y de video de uso comercial.</t>
  </si>
  <si>
    <t>Reparación y mantenimiento de equipo doméstico y de jardinería, como segadoras de césped, bordeadores, soplantes para nieve y para hojas, cortasetos, etcétera.</t>
  </si>
  <si>
    <t>Reparación y mantenimiento de otras terminales informáticas especializadas, lectores de tarjetas inteligentes, cascos de realidad virtual, terminales informáticas, como monederos automáticos y terminales de punto de venta no accionadas mecánicamente.</t>
  </si>
  <si>
    <t>Reparación y mantenimiento de otro tipo de equipo de comunicaciones: equipo de transmisión de comunicaciones (por ejemplo, enrutadores, puentes, módems).</t>
  </si>
  <si>
    <t>Reparación y mantenimiento de teléfonos inalámbricos, teléfonos celulares y aparatos de fax.</t>
  </si>
  <si>
    <t>Reparación y mantenimiento de: computadoras de escritorio, computadoras portátiles, servidores informáticos, computadoras de mano (asistentes digitales personales), unidades de disco magnético, unidades de memoria USB y otros dispositivos de almacenamiento; unidades de disco óptico (CD-RW, CD-ROM, DVD-ROM, DVD-RW), módems internos y externos, impresoras, pantallas, teclados, ratones, palancas de mando y bolas rodantes, proyectores informáticos, escáneres, incluidos lectores de código de barras.</t>
  </si>
  <si>
    <t>Representación de medios de difusión, venta de tiempo y espacio en diversos medios de difusión interesados en la obtención de anuncios y publicidad aérea.</t>
  </si>
  <si>
    <t>Restaurantes de comida rápida, puestos de refrigerio y establecimientos que ofrecen comida para llevar, reparto de pizza, etcétera; heladerías, fuentes de soda, etcétera.</t>
  </si>
  <si>
    <t>Restaurantes, cevicherías, picanterías, cafeterías, etcétera, incluido comida para llevar.</t>
  </si>
  <si>
    <t>Retapizado, reparación y restauración de muebles y accesorios domésticos, incluidos muebles de oficina.</t>
  </si>
  <si>
    <t>Servicio de alquiler de camiones con conductor.</t>
  </si>
  <si>
    <t>Servicio de apresto, calandrado, secado, vaporizado, encogimiento, perchado, remallado, sanforizado, mercerizado, plisado de textiles y artículos textiles, incluido prendas de vestir realizado por terceros a cambio de una retribución o por contrato.</t>
  </si>
  <si>
    <t>Servicio de blanqueo y teñido de fibras, hilados, tejidos (telas) y artículos textiles, incluido prendas de vestir: pantalones vaqueros (jeans) etcétera, realizado por terceros a cambio de una retribución o por contrato.</t>
  </si>
  <si>
    <t>Servicio de comidas basado en acuerdos contractuales con el cliente para un evento (banquetes, bodas, fiestas y otras celebraciones, buffet) en la localización especificada por el cliente (abastecedores de eventos).</t>
  </si>
  <si>
    <t>Servicio de estaciones de bombeo, transporte de gases, líquidos, agua, lechada y otros productos por tuberías.</t>
  </si>
  <si>
    <t>Servicio de estampado serigráfico de productos textiles y prendas de vestir, realizado por terceros a cambio de una retribución o por contrato.</t>
  </si>
  <si>
    <t>Servicio de impermeabilizado, revestimiento, cauchutado o impregnación de prendas realizado por terceros a cambio de una retribución o por contrato.</t>
  </si>
  <si>
    <t>Servicio de residencias de estudiantes, dormitorios escolares, albergues para trabajadores, casas de huéspedes e internados.</t>
  </si>
  <si>
    <t>Servicios de  asesoramiento, orientación y asistencia operativa a las empresas y a la administración pública en materia de: diseño de métodos o procedimientos contables, programas de contabilidad de costos y procedimientos de control presupuestario.</t>
  </si>
  <si>
    <t>Servicios de administración fiduciaria y de custodia a cambio de una retribución o por contrato.</t>
  </si>
  <si>
    <t>Servicios de alojamiento prestados por hoteles, hoteles de suites, apart hoteles, complejos turísticos, hosterías.</t>
  </si>
  <si>
    <t>Servicios de alojamiento prestados por moteles.</t>
  </si>
  <si>
    <t>Servicios de aplicaciones.</t>
  </si>
  <si>
    <t>Servicios de apoyo a cambio de una retribución o por contrato, requeridas para la explotación de otras minas y canteras: perforaciones de prueba y sondeos, exploración (por ejemplo: métodos de prospección tradicionales, como recogida de muestras y realización de observaciones geológicas en posibles yacimientos); drenaje y bombeo.</t>
  </si>
  <si>
    <t>Servicios de apoyo a cambio de una retribución o por contrato, requeridas para la extracción de carbón de piedra, lignito y turba: exploración (por ejemplo: métodos de prospección tradicionales, como recogida de muestras y realización de observaciones geológicas en posibles yacimientos); perforaciones de prueba y sondeos; drenaje y bombeo.</t>
  </si>
  <si>
    <t>Servicios de apoyo a cambio de una retribución o por contrato, requeridas para la extracción de minerales metalíferos: perforaciones de prueba y sondeos, exploración (por ejemplo: métodos de prospección tradicionales, como recogida de muestras y realización de observaciones geológicas en posibles yacimientos; drenaje y bombeo.</t>
  </si>
  <si>
    <t>Servicios de apoyo a la construcción de buques y estructuras flotantes a cambio de una retribución o por contrato.</t>
  </si>
  <si>
    <t>Servicios de apoyo a la construcción de embarcaciones de recreo y deporte a cambio de una retribución o por contrato.</t>
  </si>
  <si>
    <t>Servicios de apoyo a la destilación, rectificación y mezcla de bebidas alcohólicas a cambio de una retribución o por contrato.</t>
  </si>
  <si>
    <t>Servicios de apoyo a la elaboración de aceites y grasas de origen vegetal y animal a cambio de una retribución o por contrato.</t>
  </si>
  <si>
    <t>Servicios de apoyo a la elaboración de alimentos preparados para animales a cambio de una retribución o por contrato.</t>
  </si>
  <si>
    <t>Servicios de apoyo a la elaboración de almidones y productos derivados del almidón a cambio de una retribución o por contrato.</t>
  </si>
  <si>
    <t>Servicios de apoyo a la elaboración de azúcar a cambio de una retribución o por contrato.</t>
  </si>
  <si>
    <t>Servicios de apoyo a la elaboración de bebidas malteadas y de malta a cambio de una retribución o por contrato.</t>
  </si>
  <si>
    <t>Servicios de apoyo a la elaboración de bebidas no alcohólicas; producción de aguas minerales y otras aguas embotelladas a cambio de una retribución o por contrato.</t>
  </si>
  <si>
    <t>Servicios de apoyo a la elaboración de cacao, chocolate y productos de confitería a cambio de una retribución o por contrato.</t>
  </si>
  <si>
    <t>Servicios de apoyo a la elaboración de comidas y platos preparados a cambio de una retribución o por contrato.</t>
  </si>
  <si>
    <t>Servicios de apoyo a la elaboración de macarrones, fideos, alcuzcuz y productos farináceos similares a cambio de una retribución o por contrato.</t>
  </si>
  <si>
    <t>Servicios de apoyo a la elaboración de otros productos alimenticios n.c.p a cambio de una retribución o por contrato.</t>
  </si>
  <si>
    <t>Servicios de apoyo a la elaboración de productos de molinería a cambio de una retribución o por contrato.</t>
  </si>
  <si>
    <t>Servicios de apoyo a la elaboración de productos de panadería a cambio de una retribución o por contrato.</t>
  </si>
  <si>
    <t>Servicios de apoyo a la elaboración de productos de tabaco a cambio de una retribución o por contrato.</t>
  </si>
  <si>
    <t>Servicios de apoyo a la elaboración de productos lácteos a cambio de una retribución o por contrato.</t>
  </si>
  <si>
    <t>Servicios de apoyo a la elaboración de tejidos a cambio de una retribución o por contrato.</t>
  </si>
  <si>
    <t>Servicios de apoyo a la elaboración de vinos a cambio de una retribución o por contrato.</t>
  </si>
  <si>
    <t>Servicios de apoyo a la elaboración y conservación de carne a cambio de una retribución o por contrato.</t>
  </si>
  <si>
    <t>Servicios de apoyo a la elaboración y conservación de frutas, legumbres y hortalizas a cambio de una retribución o por contrato: pelado industrial de papas, etcétera.</t>
  </si>
  <si>
    <t>Servicios de apoyo a la elaboración y conservación de pescados, crustáceos y moluscos a cambio de una retribución o por contrato.</t>
  </si>
  <si>
    <t>Servicios de apoyo a la fabricación de abonos y compuestos de nitrógeno a cambio de una retribución o por contrato.</t>
  </si>
  <si>
    <t>Servicios de apoyo a la fabricación de aeronaves y naves especiales y maquinaria conexa a cambio de una retribución o por contrato.</t>
  </si>
  <si>
    <t>Servicios de apoyo a la fabricación de aparatos de uso doméstico a cambio de una retribución o por contrato.</t>
  </si>
  <si>
    <t>Servicios de apoyo a la fabricación de aparatos electrónicos de consumo a cambio de una retribución o por contrato.</t>
  </si>
  <si>
    <t>Servicios de apoyo a la fabricación de armas y municiones a cambio de una retribución o por contrato.</t>
  </si>
  <si>
    <t>Servicios de apoyo a la fabricación de artículos confeccionados de materiales textiles, excepto prendas de vestir a cambio de una retribución o por contrato.</t>
  </si>
  <si>
    <t>Servicios de apoyo a la fabricación de artículos de cuchillería, herramientas de mano y artículos de ferretería a cambio de una retribución o por contrato.</t>
  </si>
  <si>
    <t>Servicios de apoyo a la fabricación de artículos de deporte a cambio de una retribución o por contrato.</t>
  </si>
  <si>
    <t>Servicios de apoyo a la fabricación de artículos de hormigón, de cemento y yeso a cambio de una retribución o por contrato.</t>
  </si>
  <si>
    <t>Servicios de apoyo a la fabricación de artículos de piel a cambio de una retribución o por contrato.</t>
  </si>
  <si>
    <t>Servicios de apoyo a la fabricación de artículos de punto y ganchillo a cambio de una retribución o por contrato.</t>
  </si>
  <si>
    <t>Servicios de apoyo a la fabricación de bicicletas y de sillas de ruedas para inválidos a cambio de una retribución o por contrato.</t>
  </si>
  <si>
    <t>Servicios de apoyo a la fabricación de bisutería y artículos conexos a cambio de una retribución o por contrato.</t>
  </si>
  <si>
    <t>Servicios de apoyo a la fabricación de cables de fibra óptica a cambio de una retribución o por contrato.</t>
  </si>
  <si>
    <t>Servicios de apoyo a la fabricación de calzado a cambio de una retribución o por contrato.</t>
  </si>
  <si>
    <t>Servicios de apoyo a la fabricación de cemento, cal y yeso a cambio de una retribución o por contrato.</t>
  </si>
  <si>
    <t>Servicios de apoyo a la fabricación de cojinetes, engranajes, trenes de engranajes y piezas de transmisión a cambio de una retribución o por contrato.</t>
  </si>
  <si>
    <t>Servicios de apoyo a la fabricación de componentes y tableros electrónicos a cambio de una retribución o por contrato.</t>
  </si>
  <si>
    <t>Servicios de apoyo a la fabricación de cubiertas y cámaras de caucho; recauchutado y renovación de cubiertas de caucho a cambio de una retribución o por contrato.</t>
  </si>
  <si>
    <t>Servicios de apoyo a la fabricación de cuerdas, cordeles, bramantes y redes a cambio de una retribución o por contrato.</t>
  </si>
  <si>
    <t>Servicios de apoyo a la fabricación de dispositivos de cableado a cambio de una retribución o por contrato.</t>
  </si>
  <si>
    <t>Servicios de apoyo a la fabricación de equipo de comunicaciones a cambio de una retribución o por contrato.</t>
  </si>
  <si>
    <t>Servicios de apoyo a la fabricación de equipo de elevación y manipulación a cambio de una retribución o por contrato.</t>
  </si>
  <si>
    <t>Servicios de apoyo a la fabricación de equipo de irradiación, y equipo electrónico de uso médico y terapéutico a cambio de una retribución o por contrato.</t>
  </si>
  <si>
    <t>Servicios de apoyo a la fabricación de equipo de propulsión de fluidos a cambio de una retribución o por contrato.</t>
  </si>
  <si>
    <t>Servicios de apoyo a la fabricación de equipo eléctrico de iluminación a cambio de una retribución o por contrato.</t>
  </si>
  <si>
    <t>Servicios de apoyo a la fabricación de equipos de medición, prueba, navegación, control y de relojes a cambio de una retribución o por contrato.</t>
  </si>
  <si>
    <t>Servicios de apoyo a la fabricación de fibras artificiales a cambio de una retribución o por contrato.</t>
  </si>
  <si>
    <t>Servicios de apoyo a la fabricación de generadores de vapor, excepto calderas de agua caliente para calefacción central a cambio de una retribución o por contrato.</t>
  </si>
  <si>
    <t>Servicios de apoyo a la fabricación de herramientas de mano motorizadas a cambio de una retribución o por contrato.</t>
  </si>
  <si>
    <t>Servicios de apoyo a la fabricación de hojas de madera para enchapado y tableros a base de madera a cambio de una retribución o por contrato.</t>
  </si>
  <si>
    <t>Servicios de apoyo a la fabricación de hornos y quemadores a cambio de una retribución o por contrato.</t>
  </si>
  <si>
    <t>Servicios de apoyo a la fabricación de instrumentos musicales a cambio de una retribución o por contrato.</t>
  </si>
  <si>
    <t>Servicios de apoyo a la fabricación de instrumentos ópticos y equipo fotográficos a cambio de una retribución o por contrato.</t>
  </si>
  <si>
    <t>Servicios de apoyo a la fabricación de instrumentos y materiales médicos y odontológicos a cambio de una retribución o por contrato.</t>
  </si>
  <si>
    <t>Servicios de apoyo a la fabricación de jabones y detergentes, preparados para limpiar y pulir, perfumes y preparados de tocador a cambio de una retribución o por contrato.</t>
  </si>
  <si>
    <t>Servicios de apoyo a la fabricación de joyas y artículos conexos como: el grabado de objetos personales de metales preciosos y de metales no preciosos, a cambio de una retribución o por contrato.</t>
  </si>
  <si>
    <t>Servicios de apoyo a la fabricación de juegos y juguetes a cambio de una retribución o por contrato.</t>
  </si>
  <si>
    <t>Servicios de apoyo a la fabricación de locomotoras y material rodante a cambio de una retribución o por contrato.</t>
  </si>
  <si>
    <t>Servicios de apoyo a la fabricación de maletas, bolsos de mano y artículos similares, artículos de talabartería y guarnicionería a cambio de una retribución o por contrato.</t>
  </si>
  <si>
    <t>Servicios de apoyo a la fabricación de maquinaria agropecuaria y forestal a cambio de una retribución o por contrato.</t>
  </si>
  <si>
    <t>Servicios de apoyo a la fabricación de maquinaria metalúrgica a cambio de una retribución o por contrato.</t>
  </si>
  <si>
    <t>Servicios de apoyo a la fabricación de maquinaria para la conformación de metales y de máquinas herramienta a cambio de una retribución o por contrato.</t>
  </si>
  <si>
    <t>Servicios de apoyo a la fabricación de maquinaria para la elaboración de alimentos, bebidas y tabaco a cambio de una retribución o por contrato.</t>
  </si>
  <si>
    <t>Servicios de apoyo a la fabricación de maquinaria para la elaboración de productos textiles, prendas de vestir y cueros a cambio de una retribución o por contrato.</t>
  </si>
  <si>
    <t>Servicios de apoyo a la fabricación de maquinaria para la explotación de minas y canteras y para obras de construcción a cambio de una retribución o por contrato.</t>
  </si>
  <si>
    <t>Servicios de apoyo a la fabricación de maquinaria y equipo de oficina (excepto ordenadores y equipo periférico) a cambio de una retribución o por contrato.</t>
  </si>
  <si>
    <t>Servicios de apoyo a la fabricación de materiales de construcción de arcilla a cambio de una retribución o por contrato.</t>
  </si>
  <si>
    <t>Servicios de apoyo a la fabricación de motocicletas a cambio de una retribución o por contrato.</t>
  </si>
  <si>
    <t>Servicios de apoyo a la fabricación de motores y turbinas, excepto motores para aeronaves, vehículos automotores y motocicletas a cambio de una retribución o por contrato.</t>
  </si>
  <si>
    <t>Servicios de apoyo a la fabricación de motores, generadores, transformadores eléctricos y aparatos de distribución y control de la energía eléctrica a cambio de una retribución o por contrato.</t>
  </si>
  <si>
    <t>Servicios de apoyo a la fabricación de ordenadores y equipo periférico a cambio de una retribución o por contrato.</t>
  </si>
  <si>
    <t>Servicios de apoyo a la fabricación de otras bombas, compresores, grifos y válvulas a cambio de una retribución o por contrato.</t>
  </si>
  <si>
    <t>Servicios de apoyo a la fabricación de otros artículos del papel y cartón a cambio de una retribución o por contrato.</t>
  </si>
  <si>
    <t>Servicios de apoyo a la fabricación de otros hilos y cables eléctricos a cambio de una retribución o por contrato.</t>
  </si>
  <si>
    <t>Servicios de apoyo a la fabricación de otros productos de caucho a cambio de una retribución o por contrato.</t>
  </si>
  <si>
    <t>Servicios de apoyo a la fabricación de otros productos de madera; fabricación de artículos de corcho, paja y materiales trenzables a cambio de una retribución o por contrato.</t>
  </si>
  <si>
    <t>Servicios de apoyo a la fabricación de otros productos de porcelana y de cerámica a cambio de una retribución o por contrato.</t>
  </si>
  <si>
    <t>Servicios de apoyo a la fabricación de otros productos elaborados de metal n.c.p a cambio de una retribución o por contrato.</t>
  </si>
  <si>
    <t>Servicios de apoyo a la fabricación de otros productos minerales no metálicos n.c.p a cambio de una retribución o por contrato.</t>
  </si>
  <si>
    <t>Servicios de apoyo a la fabricación de otros productos químicos n.c.p a cambio de una retribución o por contrato.</t>
  </si>
  <si>
    <t>Servicios de apoyo a la fabricación de otros productos textiles n.c.p a cambio de una retribución o por contrato.</t>
  </si>
  <si>
    <t>Servicios de apoyo a la fabricación de otros tipos de equipo de transporte n.c.p a cambio de una retribución o por contrato.</t>
  </si>
  <si>
    <t>Servicios de apoyo a la fabricación de otros tipos de equipo eléctrico a cambio de una retribución o por contrato.</t>
  </si>
  <si>
    <t>Servicios de apoyo a la fabricación de otros tipos de maquinaria de uso especial a cambio de una retribución o por contrato.</t>
  </si>
  <si>
    <t>Servicios de apoyo a la fabricación de otros tipos de maquinaria de uso general a cambio de una retribución o por contrato.</t>
  </si>
  <si>
    <t>Servicios de apoyo a la fabricación de papel y cartón ondulado y de envases de papel y cartón a cambio de una retribución o por contrato.</t>
  </si>
  <si>
    <t>Servicios de apoyo a la fabricación de partes y piezas de carpintería para edificios y construcciones a cambio de una retribución o por contrato.</t>
  </si>
  <si>
    <t>Servicios de apoyo a la fabricación de partes, piezas y accesorios para vehículos automotores a cambio de una retribución o por contrato.</t>
  </si>
  <si>
    <t>Servicios de apoyo a la fabricación de pasta de madera, papel y cartón a cambio de una retribución o por contrato.</t>
  </si>
  <si>
    <t>Servicios de apoyo a la fabricación de pilas, baterías y acumuladores a cambio de una retribución o por contrato.</t>
  </si>
  <si>
    <t>Servicios de apoyo a la fabricación de pinturas, barnices y productos de revestimiento similares, tintas de imprenta y masillas a cambio de una retribución o por contrato.</t>
  </si>
  <si>
    <t>Servicios de apoyo a la fabricación de plaguicidas y otros productos químicos de uso agropecuario a cambio de una retribución o por contrato.</t>
  </si>
  <si>
    <t>Servicios de apoyo a la fabricación de plásticos y de cauchos sintético en formas primarias a cambio de una retribución o por contrato.</t>
  </si>
  <si>
    <t>Servicios de apoyo a la fabricación de prendas de vestir, excepto prendas de piel a cambio de una retribución o por contrato.</t>
  </si>
  <si>
    <t>Servicios de apoyo a la fabricación de productos de horno de coque a cambio de una retribución o por contrato.</t>
  </si>
  <si>
    <t>Servicios de apoyo a la fabricación de productos de la refinación del petróleo a cambio de una retribución o por contrato.</t>
  </si>
  <si>
    <t>Servicios de apoyo a la fabricación de productos de plástico a cambio de una retribución o por contrato.</t>
  </si>
  <si>
    <t>Servicios de apoyo a la fabricación de productos farmacéuticos, sustancias químicas medicinales y productos botánicos de uso farmacéutico a cambio de una retribución o por contrato.</t>
  </si>
  <si>
    <t>Servicios de apoyo a la fabricación de productos metálicos para uso estructural a cambio de una retribución o por contrato.</t>
  </si>
  <si>
    <t>Servicios de apoyo a la fabricación de productos primarios de metales preciosos y metales no ferrosos a cambio de una retribución o por contrato.</t>
  </si>
  <si>
    <t>Servicios de apoyo a la fabricación de productos refractarios a cambio de una retribución o por contrato.</t>
  </si>
  <si>
    <t>Servicios de apoyo a la fabricación de recipientes de madera a cambio de una retribución o por contrato.</t>
  </si>
  <si>
    <t>Servicios de apoyo a la fabricación de relojes a cambio de una retribución o por contrato.</t>
  </si>
  <si>
    <t>Servicios de apoyo a la fabricación de soportes magnéticos y ópticos a cambio de una retribución o por contrato.</t>
  </si>
  <si>
    <t>Servicios de apoyo a la fabricación de substancias químicas básicas a cambio de una retribución o por contrato.</t>
  </si>
  <si>
    <t>Servicios de apoyo a la fabricación de tanques, depósitos y recipientes de metal a cambio de una retribución o por contrato.</t>
  </si>
  <si>
    <t>Servicios de apoyo a la fabricación de tapices y alfombras a cambio de una retribución o por contrato.</t>
  </si>
  <si>
    <t>Servicios de apoyo a la fabricación de tejidos de punto y ganchillo a cambio de una retribución o por contrato.</t>
  </si>
  <si>
    <t>Servicios de apoyo a la fabricación de vehículos automotores, reconstrucción, rectificación en fábrica de sus motores a cambio de una retribución o por contrato.</t>
  </si>
  <si>
    <t>Servicios de apoyo a la fabricación de vehículos militares de combate a cambio de una retribución o por contrato.</t>
  </si>
  <si>
    <t>Servicios de apoyo a la fabricación de vidrio y productos de vidrio a cambio de una retribución o por contrato.</t>
  </si>
  <si>
    <t>Servicios de apoyo a la fabricación y acabado (tapizado de sillas y sillones, lacado, pintado, barnizado con muñequilla, etcétera) de muebles a cambio de una retribución o por contrato</t>
  </si>
  <si>
    <t>Servicios de apoyo a la fabricación, ensamblaje y equipamiento de carrocerías para vehículos automotores, remolques y semirremolques a cambio de una retribución o por contrato.</t>
  </si>
  <si>
    <t>Servicios de apoyo a la preparación e hilatura de fibras textiles a cambio de una retribución o por contrato.</t>
  </si>
  <si>
    <t>Servicios de apoyo a las industrias básicas de hierro y acero a cambio de una retribución o por contrato.</t>
  </si>
  <si>
    <t>Servicios de apoyo a otras industrias manufactureras n.c.p a cambio de una retribución o por contrato.</t>
  </si>
  <si>
    <t>Servicios de apoyo al aserrado y acepilladura de madera a cambio de una retribución o por contrato.</t>
  </si>
  <si>
    <t>Servicios de apoyo al corte, tallado y acabado de la piedra a cambio de una retribución o por contrato.</t>
  </si>
  <si>
    <t>Servicios de apoyo al curtido y adobo de cueros; adobo y teñido de pieles a cambio de una retribución o por contrato.</t>
  </si>
  <si>
    <t>Servicios de apoyo de secretaría, transcripción de documentos y otros servicios de secretaría; escritura de cartas o historiales profesionales (currículum), preparación de documentos, edición de documentos y corrección de pruebas; actividades de mecanografía, procesamiento de texto y edición electrónica.</t>
  </si>
  <si>
    <t>Servicios de asesoramiento en economía doméstica, de orientación matrimonial y familiar, asesoramiento en cuestiones crediticias y de deuda, actividades comunitarias y vecinales y actividades de rehabilitación y habilitación profesional para personas desempleadas, siempre que el componente de educación sea limitado.</t>
  </si>
  <si>
    <t>Servicios de asesoramiento, orientación y asistencia operativa a las empresas y a la administración pública en materia de: actividades de cabildeo (grupos de presión (lobbies)).</t>
  </si>
  <si>
    <t>Servicios de asesoramiento, orientación y asistencia operativa a las empresas y a la administración pública en materia de: relaciones públicas y comunicaciones.</t>
  </si>
  <si>
    <t>Servicios de asistencia médica privada a pacientes internos por médicos externos.</t>
  </si>
  <si>
    <t>Servicios de atención en casas de convalecencia psiquiátrica, servicios de atención en hogares residenciales colectivos para personas con perturbaciones emocionales y servicios de atención en hogares de transición para enfermos mentales.</t>
  </si>
  <si>
    <t>Servicios de atención en instalaciones para el tratamiento del alcoholismo y la drogodependencia.</t>
  </si>
  <si>
    <t>Servicios de atención en instalaciones para personas con retraso mental.</t>
  </si>
  <si>
    <t>Servicios de autobuses escolares y autobuses para el transporte de empleados.</t>
  </si>
  <si>
    <t>Servicios de centros de planificación familiar que provee tratamientos médicos, como los de esterilización y de interrupción del embarazo, con alojamiento.</t>
  </si>
  <si>
    <t>Servicios de centros de planificación familiar que provee tratamientos médicos, como los de esterilización y de interrupción del embarazo, sin alojamiento.</t>
  </si>
  <si>
    <t>Servicios de coches cama ferroviarios.</t>
  </si>
  <si>
    <t>Servicios de concesiones de servicio de comidas en instalaciones deportivas e instalaciones similares, cantinas o cafeterías (por ejemplo, para fábricas, oficinas, hospitales o escuelas) en régimen de concesión.</t>
  </si>
  <si>
    <t>Servicios de desmantelamiento de maquinaria y equipo en gran escala.</t>
  </si>
  <si>
    <t>Servicios de escolta (guardaespaldas).</t>
  </si>
  <si>
    <t>Servicios de gestión y manejo in situ de sistemas informáticos y/o instalaciones de procesamiento de datos de los clientes, y servicios de apoyo conexos.</t>
  </si>
  <si>
    <t>Servicios de guardias de seguridad.</t>
  </si>
  <si>
    <t>Servicios de inspección sanitaria, arreo y pasturaje de ganado, capadura de animales, limpieza de gallineros, etcétera.</t>
  </si>
  <si>
    <t>Servicios de instalación de maquinaria industrial en plantas industriales, equipo de control de procesos industriales, actividades de mecánicos instaladores, montaje de máquinas a cambio de una retribución o por contrato.</t>
  </si>
  <si>
    <t>Servicios de instalación de otros tipos de equipo industrial a cambio de una retribución o por contrato, como: equipo de comunicaciones, ordenadores centrales y similares, equipo de irradiación, equipo electromédico, eléctrico, etcétera, incluido la instalación de equipo para boleras.</t>
  </si>
  <si>
    <t>Servicios de lavado, engrasado, pulverizado, encerado, cambios de aceite, etcétera.</t>
  </si>
  <si>
    <t>Servicios de limpieza y mantenimiento de piscinas.</t>
  </si>
  <si>
    <t>Servicios de mudanzas de muebles.</t>
  </si>
  <si>
    <t>Servicios de organización de la recaudación de fondos a cambio de una retribución o por contrata, servicios de recuperación.</t>
  </si>
  <si>
    <t>Servicios de prevención y extinción de incendios en campos de petróleo y gas.</t>
  </si>
  <si>
    <t>Servicios de prevención y extinción de incendios en los aeropuertos.</t>
  </si>
  <si>
    <t>Servicios de recolección de correspondencia y paquetes depositados en buzones públicos o en oficinas de correos, Incluye la distribución y entrega de correspondencia y paquetes. La actividad puede realizarse en uno o varios medios de transporte propios (transporte privado) o de transporte público.</t>
  </si>
  <si>
    <t>Servicios de recolección, clasificación, transporte y entrega (nacional o internacional) de correspondencia ordinaria y paquetes (que cumplan determinadas especificaciones) por parte de empresas no sujetas a la obligación de servicio universal. La actividad puede realizarse en uno o varios medios de transporte propios (transporte privado) o de transporte público. Incluye la distribución y entrega de correspondencia y paquetes y la entrega a domicilio.</t>
  </si>
  <si>
    <t>Servicios de reparación de maquinaria de uso comercial, máquinas de venta automática, máquinas registradoras, equipo comercial de refrigeración y purificación de aire a cambio de una retribución o por contrato.</t>
  </si>
  <si>
    <t>Servicios de reparación de máquinas tragamonedas y otros juegos accionados con monedas a cambio de una retribución o por contrato.</t>
  </si>
  <si>
    <t>Servicios de reparación de redes de pesca, incluido su remiendo, cordajes, aparejos, lonas y lonas impermeables, sacos de almacenamiento de abonos y productos químicos a cambio de una retribución o por contrato.</t>
  </si>
  <si>
    <t>Servicios de reparación de vagones y vagonetas de tracción animal a cambio de una retribución o por contrato.</t>
  </si>
  <si>
    <t>Servicios de reparación de válvulas a cambio de una retribución o por contrato.</t>
  </si>
  <si>
    <t>Servicios de reparación de: tanques, cisternas, depósitos, tambores, contenedores de metal y recipientes de metal, incluido la reparación de la chapa de calderas y radiadores de calefacción central a cambio de una retribución o por contrato.</t>
  </si>
  <si>
    <t>Servicios de reparación mediante servicios móviles de soldadura a cambio de una retribución o por contrato.</t>
  </si>
  <si>
    <t>Servicios de reparación o reacondicionamiento de paletas, toneles, barricas y equipo similar de madera a cambio de una retribución o por contrato.</t>
  </si>
  <si>
    <t>Servicios de reparación y mantenimiento corriente de buques a cambio de una retribución o por contrato.</t>
  </si>
  <si>
    <t>Servicios de reparación y mantenimiento de aeronaves (excepto la conversión, el reacondicionamiento y la reconstrucción en fábrica) a cambio de una retribución o por contrato.</t>
  </si>
  <si>
    <t>Servicios de reparación y mantenimiento de bombas, equipo de propulsión de fluidos y equipos afines, elementos de transmisión e impulsión a cambio de una retribución o por contrato.</t>
  </si>
  <si>
    <t>Servicios de reparación y mantenimiento de caños y tuberías a cambio de una retribución o por contrato.</t>
  </si>
  <si>
    <t>Servicios de reparación y mantenimiento de dispositivos y aparatos de conmutación, relés y controles industriales, dispositivos de cableado portadores de corriente y dispositivos de cableado no portadores de corriente para circuitos eléctricos a cambio de una retribución o por contrato.</t>
  </si>
  <si>
    <t>Servicios de reparación y mantenimiento de embarcaciones de recreo a cambio de una retribución o por contrato.</t>
  </si>
  <si>
    <t>Servicios de reparación y mantenimiento de equipo de iluminación (alumbrado) eléctrico a cambio de una retribución o por contrato.</t>
  </si>
  <si>
    <t>Servicios de reparación y mantenimiento de equipo de irradiación y equipo electrónico de uso médico y terapéutico a cambio de una retribución o por contrato: equipo de tomografía por resonancia magnética, ultrasonidos de uso médico, marcapasos, aparatos para sordos, electrocardiógrafos, equipo electrónico de endoscopia, aparatos de irradiación.</t>
  </si>
  <si>
    <t>Servicios de reparación y mantenimiento de generadores de vapor de agua y otros vapores, instalaciones auxiliares para generadores de vapor: condensadores, economizadores, recalentadores, recolectores y acumuladores de vapor, reactores nucleares (excepto separadores de isótopos), partes para calderas marinas o de potencia a cambio de una retribución o por contrato.</t>
  </si>
  <si>
    <t>Servicios de reparación y mantenimiento de hornos para procesos industriales, maquinaria metalúrgica, herramientas y accesorios para cortar y conformar metales a cambio de una retribución o por contrato.</t>
  </si>
  <si>
    <t>Servicios de reparación y mantenimiento de instrumentos y equipo óptico de la clase si se utilizan principalmente con fines comerciales, a cambio de una retribución o por contrato como: binoculares, microscopios (excepto los electrónicos y protónicos), telescopios, prismas y lentes (excepto las oftálmicas), equipo fotográfico.</t>
  </si>
  <si>
    <t>Servicios de reparación y mantenimiento de locomotoras y vagones (excepto la reconstrucción o conversión en fábrica) a cambio de una retribución o por contrato.</t>
  </si>
  <si>
    <t>Servicios de reparación y mantenimiento de maquinaria para la elaboración de alimentos, bebidas y tabaco a cambio de una retribución o por contrato.</t>
  </si>
  <si>
    <t>Servicios de reparación y mantenimiento de maquinaria para la fabricación de papel a cambio de una retribución o por contrato.</t>
  </si>
  <si>
    <t>Servicios de reparación y mantenimiento de maquinaria para la minería, la construcción y la extracción de petróleo y gas a cambio de una retribución o por contrato.</t>
  </si>
  <si>
    <t>Servicios de reparación y mantenimiento de maquinaria para la producción de textiles, prendas de vestir y artículos de cuero a cambio de una retribución o por contrato.</t>
  </si>
  <si>
    <t>Servicios de reparación y mantenimiento de maquinaria y tractores de uso agropecuario, forestal y para la explotación maderera a cambio de una retribución o por contrato.</t>
  </si>
  <si>
    <t>Servicios de reparación y mantenimiento de máquinas y herramientas de oficina y contabilidad a cambio de una retribución o por contrato: máquinas de escribir, fotocopiadoras, básculas, calculadoras, sean o no electrónicas etcétera.</t>
  </si>
  <si>
    <t>Servicios de reparación y mantenimiento de motores de aeronaves a cambio de una retribución o por contrato.</t>
  </si>
  <si>
    <t>Servicios de reparación y mantenimiento de motores distintos de los de vehículos automotores a cambio de una retribución o por contrato: motores de buques o de locomotoras.</t>
  </si>
  <si>
    <t>Servicios de reparación y mantenimiento de otros equipos eléctricos: baterías primarias y de almacenamiento, etcétera a cambio de una retribución o por contrato: multimetros, electrómetros etcétera.</t>
  </si>
  <si>
    <t>Servicios de reparación y mantenimiento de otros productos elaborados de metal: carritos de compras y equipo de manejo de materiales, armas de fuego y municiones (incluida la reparación de escopetas deportivas y de recreo) a cambio de una retribución o por contrato.</t>
  </si>
  <si>
    <t>Servicios de reparación y mantenimiento de otros tipos de maquinaria de uso especial de la división 28 (Fabricación de maquinaria y equipo n.c.p.): equipo de manipulación de materiales (equipo de elevación y manipulación, carga y descarga) y otras herramientas de mano motorizadas a cambio de una retribución o por contrato.</t>
  </si>
  <si>
    <t>Servicios de reparación y mantenimiento de transformadores de fuerza y de distribución,  transformadores para usos especiales, motores eléctricos, generadores y motores generadores, convertidores eléctricos como: rectificadores e inversores a cambio de una retribución o por contrato.</t>
  </si>
  <si>
    <t>Servicios de reparación y mantenimiento del equipo de medición, prueba, navegación y control a cambio de una retribución o por contrato: instrumentos de motores de aeronaves, equipo de medición de emisiones de vehículos automotores, instrumentos meteorológicos, equipo de ensayo e inspección de propiedades físicas, eléctricas y químicas, instrumentos de prospección, instrumentos de detección y vigilancia de radiaciones.</t>
  </si>
  <si>
    <t>Servicios de restauración de órganos y otros instrumentos musicales históricos a cambio de una retribución o por contrato.</t>
  </si>
  <si>
    <t>Servicios de restaurantes y bares en conexión con transporte cuando son proporcionadas por unidades independientes: bares del aeropuerto, bares terminales terrestres, etcétera.</t>
  </si>
  <si>
    <t>Servicios de seguro de medicina pre pagada.</t>
  </si>
  <si>
    <t>Servicios de tasación inmobiliaria.</t>
  </si>
  <si>
    <t>Servicios de taxis.</t>
  </si>
  <si>
    <t>Servicios de teleféricos, funiculares, telesillas y telecabinas, si no forman parte de sistemas de transporte urbano o suburbano.</t>
  </si>
  <si>
    <t>Servicios de vehículos blindados (transporte de valores).</t>
  </si>
  <si>
    <t>Servicios diurnos para personas sin hogar y otros grupos socialmente desfavorecidos.</t>
  </si>
  <si>
    <t>Servicios sociales, de asesoramiento, de bienestar social, de remisión y servicios similares que prestan a personas de edad y personas con discapacidad, en sus domicilios o en otros lugares, organizaciones públicas o privadas, organizaciones nacionales o locales de autoayuda y especialistas en servicios de asesoramiento como visitas a ancianos y enfermos, actividades de atención diurna para ancianos y adultos con discapacidad y actividades de adiestramiento y readaptación profesional para personas con discapacidad, siempre que el componente de educación sea limitado.</t>
  </si>
  <si>
    <t>Servicios transitorios de organización o coordinación de operaciones de transporte y flete por tierra, mar y aire.</t>
  </si>
  <si>
    <t>Sistemas de limpieza por aspiración en edificios u otros proyectos de construcción.</t>
  </si>
  <si>
    <t>Subasta de automóviles.</t>
  </si>
  <si>
    <t>Subdivisión (Lotización) de tierras con mejora (por ejemplo, construcción de carreteras, infraestructura de suministro público, etcétera).</t>
  </si>
  <si>
    <t>Suministro a los clientes de acceso en tiempo compartido a servicios centrales.</t>
  </si>
  <si>
    <t>Suministro de acceso a Internet por redes que no posee ni controla el proveedor de servicios de Internet, como el acceso telefónico a Internet, etc.</t>
  </si>
  <si>
    <t>Suministro de aplicaciones especializadas de telecomunicaciones, como detección por satélite, telemetría de comunicaciones y utilización de estaciones de radar.</t>
  </si>
  <si>
    <t>Suministro de asistencia militar a otros países.</t>
  </si>
  <si>
    <t>Suministro de ayuda a otros países, sea o no canalizado a través de organismos internacionales.</t>
  </si>
  <si>
    <t>Suministro de infraestructura para servicios de hospedaje, servicios de procesamiento de datos y actividades conexas. Incluye actividades especializadas de hospedaje, como: hospedaje de sitios web, aplicaciones, servicios de transmisión de secuencias de vídeo por Internet.</t>
  </si>
  <si>
    <t>Suministro de maquinaria agrícola con operadores y personal.</t>
  </si>
  <si>
    <t>Suministro de recursos humanos para las actividades de los clientes. La provisión de recursos humanos se realiza por lo general a largo plazo o de forma permanente, y las unidades clasificadas en esta clase pueden desempeñar una amplia gama de funciones conexas de gestión de recursos humanos. Las unidades clasificadas aquí constituyen los empleadores oficiales de los empleados en lo que respecta a la nómina, los impuestos y otros aspectos fiscales y de recursos humanos, pero no se encargan de la dirección ni de la supervisión del trabajo de esos empleados.</t>
  </si>
  <si>
    <t>Suministro de ropa blanca, uniformes de trabajo y artículos similares por las lavanderías y servicios de suministro de pañales.</t>
  </si>
  <si>
    <t>Suministro de servicios de telecomunicaciones por las conexiones de telecomunicaciones existentes: suministro de servicios de telefonía por Internet (VoIP: Voice over Internet Protocol).</t>
  </si>
  <si>
    <t>Suministro de trabajadores para las actividades de los clientes por períodos limitados de tiempo con el fin de reemplazar a empleados de los clientes o suplementar temporalmente su fuerza de trabajo, cuando los trabajadores suministrados son empleados de las propias agencias de empleo temporal. Las unidades clasificadas en esta clase no se encargan de la supervisión directa de sus empleados en los lugares de trabajo de los clientes.</t>
  </si>
  <si>
    <t>Suministros de servicios de seguros distintos de los seguros de vida: seguros de accidentes y contra incendios, seguros médicos, seguros de viajes, seguros de cosas, seguros de transporte por carretera, marítimo y aéreo, seguros contra pérdidas pecuniarias y de responsabilidad civil.</t>
  </si>
  <si>
    <t>Supervisión y gestión de otras unidades de la misma compañía o empresa, asumiendo la planificación estratégica, organizativa y la función de toma de decisiones de la compañía o empresa; ejerciendo el control operativo y la gestión de las operaciones corrientes de las otras unidades: oficinas principales, oficinas administrativas centralizadas, sedes, oficinas de distrito, regionales y oficinas subsidiarias de gestión.</t>
  </si>
  <si>
    <t>Todas las actividades de transporte de carga por carretera, incluido en camionetas de: troncos, ganado, transporte refrigerado, carga pesada, carga a granel, incluido el transporte en camiones cisterna, automóviles, desperdicios y materiales de desecho, sin recogida ni eliminación.</t>
  </si>
  <si>
    <t>Trabajos de tratamiento de la humedad de edificios y de impermeabilización.</t>
  </si>
  <si>
    <t>Trabajos en lugares de difícil acceso que requieren la utilización de técnicas de escalada y del equipo correspondiente, como, por ejemplo, los trabajos a gran altura en estructuras elevadas.</t>
  </si>
  <si>
    <t>Transporte aéreo de carga con itinerarios y horarios establecidos.</t>
  </si>
  <si>
    <t>Transporte aéreo de pasajeros con itinerarios y horarios establecidos.</t>
  </si>
  <si>
    <t>Transporte de barcazas, plataformas petrolíferas, etc., remolcadas o empujadas por remolcadores.</t>
  </si>
  <si>
    <t>Transporte de carga en vehículos de tracción animal o humana.</t>
  </si>
  <si>
    <t>Transporte de carga por líneas principales y secundarias de ferrocarril.</t>
  </si>
  <si>
    <t>Transporte de carga por ríos, canales, lagos y otras vías de navegación interiores, incluidos puertos interiores.</t>
  </si>
  <si>
    <t>Transporte de pacientes en ambulancias corrientes y ambulancias aéreas. Estos servicios se prestan a menudo durante una situación de emergencia médica.</t>
  </si>
  <si>
    <t>Transporte de pasajeros en vehículos de tracción humana o animal.</t>
  </si>
  <si>
    <t>Transporte de pasajeros por ferrocarriles interurbanos, incluye servicios de coches cama y coches restaurante integrados en los servicios de las compañías de ferrocarril.</t>
  </si>
  <si>
    <t>Transporte de pasajeros por ríos, canales, lagos y otras vías de navegación interiores, incluidos puertos interiores.</t>
  </si>
  <si>
    <t>Transporte de troncos dentro del bosque.</t>
  </si>
  <si>
    <t>Transporte espacial y lanzamiento de satélites y vehículos espaciales.</t>
  </si>
  <si>
    <t>Transporte marítimo y de cabotaje, regular y no regular, de carga.</t>
  </si>
  <si>
    <t>Transporte marítimo y de cabotaje, regular y no regular, de pasajeros; explotación de embarcaciones de excursión, de crucero o de turismo, explotación de transbordadores, taxis acuáticas, etcétera.</t>
  </si>
  <si>
    <t>Transporte terrestre de pasajeros por sistemas de transporte suburbano, que pueden abarcar líneas de autobús provincial, parroquial etcétera. El transporte se realiza por rutas establecidas siguiendo normalmente un horario fijo, y el embarque y desembarque de pasajeros en paradas establecidas. Incluye la explotación de funiculares, teleféricos, etcétera, que formen parte del sistema de transporte suburbano.</t>
  </si>
  <si>
    <t>Transporte terrestre de pasajeros por sistemas de transporte urbano que pueden abarcar líneas de autobús, tranvía, trolebús, metro, ferrocarril elevado, líneas de transporte entre la ciudad y el aeropuerto o la estación etcétera. El transporte se realiza por rutas establecidas siguiendo normalmente un horario fijo, y el embarque y desembarque de pasajeros en paradas establecidas. Incluye la explotación de funiculares, teleféricos, etcétera, que formen parte del sistema de transporte urbano.</t>
  </si>
  <si>
    <t>Tratamiento industrial posterior de papel y cartón: revestimiento, recubrimiento e impregnación de papel y cartón; papeles laminados, papel aluminio, papel Kraft, cartulina, papel multilaminar, papeles absorbentes, papel pergamino, papel cigarrillo, papel rizado o plegado, etcétera.</t>
  </si>
  <si>
    <t>Trituración, purificación y refinado de la sal por el productor.</t>
  </si>
  <si>
    <t>Venta al por mayor de abonos y productos químicos de uso agrícola.</t>
  </si>
  <si>
    <t>Venta al por mayor de accesorios de vestir guantes, corbatas, incluye paraguas y tirantes.</t>
  </si>
  <si>
    <t>Venta al por mayor de aceites y grasas comestibles de origen animal o vegetal.</t>
  </si>
  <si>
    <t>Venta al por mayor de alimento para mascotas (animales domésticos).</t>
  </si>
  <si>
    <t>Venta al por mayor de animales vivos.</t>
  </si>
  <si>
    <t>Venta al por mayor de aparatos, accesorios de calefacción y calentadores de agua.</t>
  </si>
  <si>
    <t>Venta al por mayor de arroz.</t>
  </si>
  <si>
    <t>Venta al por mayor de artículos de cuero (con pelo natural).</t>
  </si>
  <si>
    <t>Venta al por mayor de artículos de cuero y accesorios de viaje.</t>
  </si>
  <si>
    <t>Venta al por mayor de artículos de ferreterías y cerraduras: martillos, sierras, destornilladores, y otras herramientas de mano, accesorios y dispositivos; cajas fuertes, extintores.</t>
  </si>
  <si>
    <t>Venta al por mayor de artículos de limpieza.</t>
  </si>
  <si>
    <t>Venta al por mayor de artículos de madera, corcho, mimbre etcétera.</t>
  </si>
  <si>
    <t>Venta al por mayor de artículos de mercerías: agujas, hilo de costura, botones, cierres, cintas, encajes, alfileres, etcétera.</t>
  </si>
  <si>
    <t>Venta al por mayor de artículos de porcelana, cristalería, plástico, etcétera; artículos ornamentales; cubertería (cubiertos), vajilla, incluido desechables.</t>
  </si>
  <si>
    <t>Venta al por mayor de artículos y accesorios fotográficos y ópticos (lentes de sol, binoculares, lupas).</t>
  </si>
  <si>
    <t>Venta al por mayor de azúcar, chocolate y productos de confitería.</t>
  </si>
  <si>
    <t>Venta al por mayor de banano y plátano.</t>
  </si>
  <si>
    <t>Venta al por mayor de bebidas alcohólicas, incluso el envasado de vino a granel sin transformación.</t>
  </si>
  <si>
    <t>Venta al por mayor de bebidas no alcohólicas (jugos, gaseosas, agua mineral, etcétera).</t>
  </si>
  <si>
    <t>Venta al por mayor de bicicletas, partes y accesorios incluyen los artículos deportivos.</t>
  </si>
  <si>
    <t>Venta al por mayor de café, cacao, té y especias.</t>
  </si>
  <si>
    <t>Venta al por mayor de calzado.</t>
  </si>
  <si>
    <t>Venta al por mayor de camarón y langostinos.</t>
  </si>
  <si>
    <t>Venta al por mayor de carne y productos cárnicos (incluidas las aves de corral).</t>
  </si>
  <si>
    <t>Venta al por mayor de cereales (granos) y semillas.</t>
  </si>
  <si>
    <t>Venta al por mayor de cintas y disquetes y discos magnéticos y ópticos (CD, DVD) de sonido y de vídeo no grabadas.</t>
  </si>
  <si>
    <t>Venta al por mayor de combustibles líquidos nafta, gasolina, biocombustible incluye grasas, lubricantes y aceites, gases licuados de petróleo, butano y propano.</t>
  </si>
  <si>
    <t>Venta al por mayor de combustibles sólidos: carbón, carbón vegetal, leña madera turba.</t>
  </si>
  <si>
    <t>Venta al por mayor de computadoras y equipo periférico.</t>
  </si>
  <si>
    <t>Venta al por mayor de cueros, pieles y otros productos animales.</t>
  </si>
  <si>
    <t>Venta al por mayor de desechos, residuos y productos derivados usados para alimentar animales (forraje), incluye materias primas agrarias.</t>
  </si>
  <si>
    <t>Venta al por mayor de desperdicios y desechos, chatarra metálica y de materiales para el reciclado, incluido la recolección, clasificación,  separación y el desguace de productos usados, como: automóviles, ordenadores, aparatos de televisión y otros tipos de equipo, para obtener partes y piezas reutilizables. El embalaje y reembalaje, almacenamiento y entrega, aunque sin un proceso de transformación real. Además, los materiales comprados y vendidos tienen un valor remanente.</t>
  </si>
  <si>
    <t>Venta al por mayor de diversos productos sin especialización.</t>
  </si>
  <si>
    <t>Venta al por mayor de electrodomésticos y aparatos de uso doméstico: refrigeradoras, cocinas, lavadoras, etcétera. Incluye equipos de televisión, estéreos (equipos de sonido), equipos de grabación y reproductores de CD y DVD, cintas de audio y video CDs, DVD grabadas.</t>
  </si>
  <si>
    <t>Venta al por mayor de equipo de seguridad.</t>
  </si>
  <si>
    <t>Venta al por mayor de equipo de transporte (lanchas, aviones, trenes, etcétera.) excepto vehículos motorizados, motocicletas y bicicletas.</t>
  </si>
  <si>
    <t>Venta al por mayor de equipo eléctrico como: motores eléctricos, transformadores, (incluye bombas para líquidos),  cables, conmutadores y de otros tipos de equipo de instalación de uso industrial.</t>
  </si>
  <si>
    <t>Venta al por mayor de equipo médico y equipo de laboratorio.</t>
  </si>
  <si>
    <t>Venta al por mayor de equipo sanitario y fontanería (bañeras, inodoros, lavabos tocadores y otra porcelana sanitaria) incluye artículos para la instalación sanitaria: tubos, tuberías, accesorios, grifos, derivaciones, conexiones, tuberías de caucho, etcétera.</t>
  </si>
  <si>
    <t>Venta al por mayor de equipos de iluminación.</t>
  </si>
  <si>
    <t>Venta al por mayor de flores y plantas.</t>
  </si>
  <si>
    <t>Venta al por mayor de frutas, legumbres y hortalizas.</t>
  </si>
  <si>
    <t>Venta al por mayor de frutos y semillas oleaginosas.</t>
  </si>
  <si>
    <t>Venta al por mayor de hilos (hilados), lanas y tejidos (telas).</t>
  </si>
  <si>
    <t>Venta al por mayor de huevos y productos a base de huevos.</t>
  </si>
  <si>
    <t>Venta al por mayor de instrumentos y equipo de medición y precisión.</t>
  </si>
  <si>
    <t>Venta al por mayor de instrumentos, materiales médicos y quirúrgicos, dentales y artículos ortopédicos.</t>
  </si>
  <si>
    <t>Venta al por mayor de lencería para el hogar cortinas, visillos, mantelería, toallas y diversos artículos domésticos.</t>
  </si>
  <si>
    <t>Venta al por mayor de madera no trabajada (en bruto) y productos de la elaboración primaria de madera: tableros aglomerados.</t>
  </si>
  <si>
    <t>Venta al por mayor de maquinaría para la minería y construcción; incluye partes y piezas.</t>
  </si>
  <si>
    <t>Venta al por mayor de maquinaria y equipo agropecuarios: arados, esparcidoras de estiércol, sembradoras, cosechadoras, trilladoras, máquinas de ordeñar, máquinas utilizadas en la avicultura y la apicultura, tractores utilizados en actividades agropecuarias y silvícolas, segadoras de césped de todo tipo, etcétera.</t>
  </si>
  <si>
    <t>Venta al por mayor de maquinaria y equipo de oficina: calculadora, máquinas de escribir, contadora de monedas, excepto computadoras y equipo informático.</t>
  </si>
  <si>
    <t>Venta al por mayor de máquinas herramienta controladas o no por computadora para la industria textil, cuero y otras industrias, incluye la venta al por mayor de sus partes y piezas.</t>
  </si>
  <si>
    <t>Venta al por mayor de máquinas herramienta de cualquier tipo y para cualquier material: madera, acero, etcétera. La venta de otros tipos de maquinaria n.c.p. para uso en la industria, el comercio, la navegación y otros servicios. Incluye venta al por mayor de robots para cadenas de montaje, armas, etcétera.</t>
  </si>
  <si>
    <t>Venta al por mayor de máquinas para la elaboración de alimentos, bebidas y tabaco (incluso para hoteles y restaurantes), máquinas para lavar, secar y sellar botellas, incluye la venta al por mayor de sus partes y piezas.</t>
  </si>
  <si>
    <t>Venta al por mayor de máquinas y herramientas para la metalurgia; incluye partes y piezas.</t>
  </si>
  <si>
    <t>Venta al por mayor de material de papelería, libros, revistas, periódicos.</t>
  </si>
  <si>
    <t>Venta al por mayor de materiales de construcción: piedra, arena, grava, cemento, etcétera.</t>
  </si>
  <si>
    <t>Venta al por mayor de materiales plásticos en formas primarias, caucho, fibras textiles, etcétera.</t>
  </si>
  <si>
    <t>Venta al por mayor de minerales metalíferos ferrosos y no ferrosos; incluye la venta al por mayor de metales ferrosos y no ferrosos en formas primarias.</t>
  </si>
  <si>
    <t>Venta al por mayor de muebles de hogar, colchones y alfombras.</t>
  </si>
  <si>
    <t>Venta al por mayor de muebles de oficina.</t>
  </si>
  <si>
    <t>Venta al por mayor de oro y otros metales preciosos.</t>
  </si>
  <si>
    <t>Venta al por mayor de otras materias primas agropecuarias.</t>
  </si>
  <si>
    <t>Venta al por mayor de otros artículos de uso domestico: juegos y juguetes, instrumentos musicales y partituras, etcétera.</t>
  </si>
  <si>
    <t>Venta al por mayor de otros productos comestibles (enlatados y conservas).</t>
  </si>
  <si>
    <t>Venta al por mayor de otros productos metálicos elaborados, (excepto maquinaria y equipo), excepto los prestados a comisión o por contrato.</t>
  </si>
  <si>
    <t>Venta al por mayor de papa y tubérculos.</t>
  </si>
  <si>
    <t>Venta al por mayor de papel tapiz y revestimiento de pisos (baldosas, linóleo).</t>
  </si>
  <si>
    <t>Venta al por mayor de pescado, crustáceos, moluscos y productos de la pesca.</t>
  </si>
  <si>
    <t>Venta al por mayor de petróleo crudo.</t>
  </si>
  <si>
    <t>Venta al por mayor de piedras preciosas, productos abrasivos y otros minerales.</t>
  </si>
  <si>
    <t>Venta al por mayor de pintura, barnices y lacas.</t>
  </si>
  <si>
    <t>Venta al por mayor de prendas de vestir, incluidas prendas (ropa) deportivas.</t>
  </si>
  <si>
    <t>Venta al por mayor de productos de panadería y repostería.</t>
  </si>
  <si>
    <t>Venta al por mayor de productos de perfumería, cosméticos (productos de belleza) artículos de uso personal (jabones).</t>
  </si>
  <si>
    <t>Venta al por mayor de productos de tabaco.</t>
  </si>
  <si>
    <t>Venta al por mayor de productos farmacéuticos, incluso veterinarios.</t>
  </si>
  <si>
    <t>Venta al por mayor de productos lácteos, incluido helados, bolos, etcétera.</t>
  </si>
  <si>
    <t>Venta al por mayor de productos medicinales (naturistas).</t>
  </si>
  <si>
    <t>Venta al por mayor de productos químicos industriales: anilina, tinta de impresión, aceites esenciales, gases industriales (oxígeno), pegamento químico, colorantes, resina sintética, metanol, parafina, aromatizantes y potenciadores del sabor, soda cáustica, sal industrial, ácidos y sulfuros, derivados de almidón, etcétera.</t>
  </si>
  <si>
    <t>Venta al por mayor de productos semiacabados de metales ferrosos y no ferrosos n.c.p.</t>
  </si>
  <si>
    <t>Venta al por mayor de programas informáticos (software).</t>
  </si>
  <si>
    <t>Venta al por mayor de relojes, joyas y bisutería.</t>
  </si>
  <si>
    <t>Venta al por mayor de tabaco sin elaborar.</t>
  </si>
  <si>
    <t>Venta al por mayor de teléfonos y equipos de comunicación.</t>
  </si>
  <si>
    <t>Venta al por mayor de válvulas y tubos electrónicos, dispositivos de semiconductores, microchips, circuitos integrados y de impresión.</t>
  </si>
  <si>
    <t>Venta al por mayor de vidrio plano y espejos.</t>
  </si>
  <si>
    <t>Venta al por mayor del papel y cartón.</t>
  </si>
  <si>
    <t>Venta al por menor de accesorios de vestir como: guantes, corbatas, tirantes, incluye paraguas etc.. en establecimientos especializados.</t>
  </si>
  <si>
    <t>Venta al por menor de alfombras, tapices, moquetas, cortinas, visillos y tapetes en establecimientos especializados.</t>
  </si>
  <si>
    <t>Venta al por menor de alimentos, bebidas y productos del tabaco en puestos de venta o mercados.</t>
  </si>
  <si>
    <t>Venta al por menor de antigüedades en establecimientos especializados.</t>
  </si>
  <si>
    <t>Venta al por menor de artículos de cuero y sustitutos, incluido accesorios de viaje, excepto prendas de vestir en establecimientos especializados.</t>
  </si>
  <si>
    <t>Venta al por menor de artículos de deporte, de pesca y de acampada, embarcaciones y bicicletas en establecimientos especializados.</t>
  </si>
  <si>
    <t>Venta al por menor de artículos de ferretería: martillos, sierras, destornilladores y pequeñas herramientas en general, equipo y materiales de prefabricados para armado casero (equipo de bricolaje); alambres y cables eléctricos, cerraduras, montajes y adornos, extintores, segadoras de césped de cualquier tipo, etcétera en establecimientos especializados.</t>
  </si>
  <si>
    <t>Venta al por menor de artículos de iluminación en establecimientos especializados.</t>
  </si>
  <si>
    <t>Venta al por menor de artículos de madera, desechables, corcho y mimbre en establecimientos especializados.</t>
  </si>
  <si>
    <t>Venta al por menor de artículos de oficina y papelería como lápices, bolígrafos, papel, etcétera, en establecimientos especializados.</t>
  </si>
  <si>
    <t>Venta al por menor de artículos textiles: sábanas, toallas, juegos de mesa y otros artículos textiles; materiales básicos para hacer alfombras, tapices o bordados en establecimientos especializados.</t>
  </si>
  <si>
    <t>Venta al por menor de bebidas alcohólicas (no destinadas al consumo en el lugar de venta) en establecimientos especializados.</t>
  </si>
  <si>
    <t>Venta al por menor de bebidas no alcohólicas (no destinadas al consumo en el lugar de venta) en establecimientos especializados, bolos, helados, hielo, etcétera.</t>
  </si>
  <si>
    <t>Venta al por menor de calzado, material de zapatería (plantillas, taloneras, suela y artículos análogos) en establecimientos especializados.</t>
  </si>
  <si>
    <t>Venta al por menor de carne y productos cárnicos (incluidos los de aves de corral) en establecimientos especializados.</t>
  </si>
  <si>
    <t>Venta al por menor de combustibles para vehículos automotores y motocicletas en establecimientos especializados.</t>
  </si>
  <si>
    <t>Venta al por menor de computadoras y equipo periférico computacional en establecimientos especializados.</t>
  </si>
  <si>
    <t>Venta al por menor de cualquier tipo de producto no realizada en almacenes ni puestos de mercado: venta directa o por vendedores a domicilio incluido la venta mediante máquinas expendedoras, etcétera.</t>
  </si>
  <si>
    <t>Venta al por menor de cualquier tipo de producto por correo, por internet, incluido subastas por internet, catálogo, teléfono, televisión y envió de productos al cliente.</t>
  </si>
  <si>
    <t>Venta al por menor de discos de vinilo, cintas magnetofónicas, discos compactos y casetes de música, cintas de vídeo y DVD, cintas y discos en blanco en establecimientos especializados.</t>
  </si>
  <si>
    <t>Venta al por menor de electrodomésticos en establecimientos especializados: refrigeradoras, cocinas, microondas, etcétera.</t>
  </si>
  <si>
    <t>Venta al por menor de equipo fotográfico y de precisión, en establecimientos especializados.</t>
  </si>
  <si>
    <t>Venta al por menor de equipo óptico y actividades de las ópticas en establecimientos especializados.</t>
  </si>
  <si>
    <t>Venta al por menor de equipo sanitario y material de fontanería: cañerías, conexiones, tuberías de caucho, accesorios, grifos y material de calefacción y calefones en establecimientos especializados.</t>
  </si>
  <si>
    <t>Venta al por menor de equipos de telecomunicaciones: celulares, tubos electrónicos, etcétera. Incluye partes y piezas en establecimientos especializados.</t>
  </si>
  <si>
    <t>Venta al por menor de equipos de: radio, televisión y estereofónicos, reproductores y grabadores de CD y DVD en establecimientos especializados.</t>
  </si>
  <si>
    <t>Venta al por menor de fertilizantes, balanceados y abonos en establecimientos especializados.</t>
  </si>
  <si>
    <t>Venta al por menor de flores, plantas y semillas en establecimientos especializados, incluso arreglos florales.</t>
  </si>
  <si>
    <t>Venta al por menor de frutas, legumbres y hortalizas frescas o en conserva en establecimientos especializados.</t>
  </si>
  <si>
    <t>Venta al por menor de fuel, gas en bombonas, carbón y leña para uso doméstico en establecimientos especializados.</t>
  </si>
  <si>
    <t>Venta al por menor de gran variedad de productos en supermercados, entre los que predominan, los productos alimenticios, las bebidas o el tabaco, como productos de primera necesidad y varios otros tipos de productos, como prendas de vestir, muebles, aparatos, artículos de ferretería, cosméticos, etcétera.</t>
  </si>
  <si>
    <t>Venta al por menor de gran variedad de productos en tiendas, entre los que predominan, los productos alimenticios, las bebidas o el tabaco, como productos de primera necesidad y varios otros tipos de productos, como prendas de vestir, muebles, aparatos, artículos de ferretería, cosméticos, etcétera.</t>
  </si>
  <si>
    <t>Venta al por menor de gran variedad de productos entre los que no predominan los productos alimenticios, las bebidas o el tabaco, actividades de venta de: prendas de vestir, muebles, aparatos, artículos de ferretería, cosméticos, artículos de joyería y bisutería, juguetes, artículos de deporte, etcétera.</t>
  </si>
  <si>
    <t>Venta al por menor de huevos en establecimientos especializados.</t>
  </si>
  <si>
    <t>Venta al por menor de instrumentos musicales y partituras en establecimientos especializados.</t>
  </si>
  <si>
    <t>Venta al por menor de instrumentos y aparatos medicinales y ortopédicos en establecimientos especializados.</t>
  </si>
  <si>
    <t>Venta al por menor de juegos y juguetes de todos los materiales en establecimientos especializados.</t>
  </si>
  <si>
    <t>Venta al por menor de lácteos en establecimientos especializados.</t>
  </si>
  <si>
    <t>Venta al por menor de libros de segunda mano en establecimientos especializados.</t>
  </si>
  <si>
    <t>Venta al por menor de libros de todo tipo en establecimientos especializados.</t>
  </si>
  <si>
    <t>Venta al por menor de mascotas y alimento para mascotas en establecimientos especializados.</t>
  </si>
  <si>
    <t>Venta al por menor de materiales de construcción como: ladrillos, ripio, cemento, madera, etcétera en establecimientos especializados.</t>
  </si>
  <si>
    <t>Venta al por menor de muebles de uso doméstico, colchones y somieres en establecimientos especializados.</t>
  </si>
  <si>
    <t>Venta al por menor de otros artículos en puestos de venta o mercado como: alfombras, tapices, libros, juegos y juguetes, aparatos electrodomésticos grabaciones de música, video, etcétera.</t>
  </si>
  <si>
    <t>Venta al por menor de otros enseres y aparatos de uso doméstico n.c.p. incluido sistemas de seguridad, como dispositivos de cierre, cajas de caudales, vidrios blindados y cajas fuertes, sin servicio de instalación ni de mantenimiento en establecimientos especializados</t>
  </si>
  <si>
    <t>Venta al por menor de otros productos alimenticios en establecimientos especializados.</t>
  </si>
  <si>
    <t>Venta al por menor de papel tapiz y revestimientos de pisos en establecimientos especializados.</t>
  </si>
  <si>
    <t>Venta al por menor de perfumes, artículos cosméticos y de uso personal en establecimientos especializados (pañales).</t>
  </si>
  <si>
    <t>Venta al por menor de periódicos en establecimientos especializados.</t>
  </si>
  <si>
    <t>Venta al por menor de pescado, crustáceos, moluscos y productos de la pesca en establecimientos especializados.</t>
  </si>
  <si>
    <t>Venta al por menor de pinturas, barnices y lacas en establecimientos especializados.</t>
  </si>
  <si>
    <t>Venta al por menor de prendas de vestir y peletería en establecimientos especializados.</t>
  </si>
  <si>
    <t>Venta al por menor de productos de panadería, confitería y repostería en establecimientos especializados.</t>
  </si>
  <si>
    <t>Venta al por menor de productos farmacéuticos en establecimientos especializados.</t>
  </si>
  <si>
    <t>Venta al por menor de productos lubricantes y refrigerantes para vehículos automotores en establecimientos especializados.</t>
  </si>
  <si>
    <t>Venta al por menor de productos naturistas en establecimientos especializados.</t>
  </si>
  <si>
    <t>Venta al por menor de productos no alimenticios n.c.p.: materiales de limpieza, armas y municiones, etcétera, en establecimientos especializados.</t>
  </si>
  <si>
    <t>Venta al por menor de productos para fiestas infantiles en establecimientos especializados.</t>
  </si>
  <si>
    <t>Venta al por menor de productos textiles, prendas de vestir y calzado en puestos de venta y mercados.</t>
  </si>
  <si>
    <t>Venta al por menor de productos veterinarios en establecimientos especializados.</t>
  </si>
  <si>
    <t>Venta al por menor de programas informáticos no personalizados, incluidos videojuegos, incluye consolas de videojuegos en establecimientos especializados.</t>
  </si>
  <si>
    <t>Venta al por menor de recargas y tarjetas electrónicas en establecimientos especializados.</t>
  </si>
  <si>
    <t>Venta al por menor de recuerdos, sellos, monedas, artículos religiosos y artesanía en establecimientos especializados.</t>
  </si>
  <si>
    <t>Venta al por menor de relojes y joyas en establecimientos especializados.</t>
  </si>
  <si>
    <t>Venta al por menor de tabaco y productos de tabaco en establecimientos especializados.</t>
  </si>
  <si>
    <t>Venta al por menor de telas, lanas y otros hilados para tejer, artículos de mercería (agujas e hilo de coser) en establecimientos especializados.</t>
  </si>
  <si>
    <t>Venta al por menor de utensilios de uso doméstico, cubiertos, vajilla, cristalería, plásticos y objetos de porcelana y de cerámica en establecimientos especializados.</t>
  </si>
  <si>
    <t>Venta al por menor de vidrio plano y espejos en establecimientos especializados.</t>
  </si>
  <si>
    <t>Venta al por menor especializada de otros artículos de ferretería: saunas (baños de calor seco y vapor), artículos de plástico y de caucho, etcétera en establecimientos especializados.</t>
  </si>
  <si>
    <t>Venta al por menor por comisionistas (no dependientes de comercios); Incluye actividades de casas de subastas (al por menor).</t>
  </si>
  <si>
    <t>Venta de boletos de lotería.</t>
  </si>
  <si>
    <t>Venta de motocicletas, incluso ciclomotores (velomotores), tricimotos.</t>
  </si>
  <si>
    <t>Venta de partes, piezas y accesorios para motocicletas (incluso por comisionistas y compañías de venta por correo).</t>
  </si>
  <si>
    <t>Venta de todo tipo de partes, componentes, suministros, herramientas y accesorios para vehículos automotores como: neumáticos (llantas), cámaras de aire para neumáticos (tubos). Incluye bujías, baterías, equipo de iluminación partes y piezas eléctricas.</t>
  </si>
  <si>
    <t>Venta de vehículos nuevos y usados: vehículos de pasajeros, incluidos vehículos especializados como: ambulancias y minibuses, camiones, remolques y semirremolques, vehículos de acampada como: caravanas y autocaravanas, vehículos para todo terreno (jeeps, etcétera), incluido la venta al por mayor y al por menor por comisionistas.</t>
  </si>
  <si>
    <t>Venta directa de combustibles (combustible de calefacción, leña, etcétera) con entrega en el domicilio del cliente.</t>
  </si>
  <si>
    <t>Vuelos panorámicos y turísticos incluye actividades generales de aviación, como: transporte de pasajeros por clubes aéreos con fines de instrucción o de recreo.</t>
  </si>
  <si>
    <t>Natural</t>
  </si>
  <si>
    <t>Actividad Económica / Laboral</t>
  </si>
  <si>
    <t>ACABADO DE PRODUCTOS TEXTILES NO PRODUCIDOS EN LA MISMA UNIDAD DE PRODUC.</t>
  </si>
  <si>
    <t>ACABADO O RECUBRIMIENTO</t>
  </si>
  <si>
    <t>BENEFICIARIO</t>
  </si>
  <si>
    <t>ACTIV.  JURÍDICAS</t>
  </si>
  <si>
    <t>ACTIV. AUXILIARES DE LA ADMINISTRACIÓN FINANCIERA NCP</t>
  </si>
  <si>
    <t>ACTIV. AUXILIARES DE LOS FONDOS DE PENSIONES Y CESANTÍAS</t>
  </si>
  <si>
    <t>ACTIV. AUXILIARES DE LOS SEGUROS</t>
  </si>
  <si>
    <t>NATURAL</t>
  </si>
  <si>
    <t>ACTIV. AUXILIARES DE SERVICIOS PARA LA ADMINISTRACIÓN PUBLICA EN GENERAL</t>
  </si>
  <si>
    <t>ACTIV. COMERCIALES DE LAS CASAS DE EMPEÑO O COMPRAVENTAS</t>
  </si>
  <si>
    <t>ACTIV. DE AEROPUERTOS</t>
  </si>
  <si>
    <t>ACTIV. DE AGENCIAS DE NOTICIAS</t>
  </si>
  <si>
    <t>Accionistas son PEP</t>
  </si>
  <si>
    <t>ACTIV. DE AGENCIAS DE VIAJES Y ORGANIZADORES DE VIAJES;  ACTIV. DE ASISTENCIA A TURISTAS NCP</t>
  </si>
  <si>
    <t>ACTIV. DE ARQUITECTURA E INGENIERÍA Y ACTIV. CONEXAS DE ASESORAMIENTO TÉCNICO</t>
  </si>
  <si>
    <t>ACTIV. DE APOYO DIAGNOSTICO</t>
  </si>
  <si>
    <t>Lugar de la actividad económica/laboral</t>
  </si>
  <si>
    <t>ACTIV. DE APOYO TERAPÉUTICO</t>
  </si>
  <si>
    <t>ACTIV. DE ASESORAMIENTO EMPRESARIAL Y  EN MATERIA DE GESTIÓN</t>
  </si>
  <si>
    <t>ACTIV. DE BIBLIOTECAS Y ARCHIVOS</t>
  </si>
  <si>
    <t>ACTIV. DE COMISIONISTAS Y CORREDORES DE VALORES</t>
  </si>
  <si>
    <t>ACTIV. DE COMPRA DE CARTERA (FACTORING)</t>
  </si>
  <si>
    <t>ACTIV. DE CONTABILIDAD, TENEDURÍA DE LIBROS Y AUDITORIA; ASESORAMIENTO EN MATERIA DE IMPUESTOS</t>
  </si>
  <si>
    <t>ACTIV. DE CORREO DISTINTAS DE LAS ACTIV. POSTALES NACIONALES</t>
  </si>
  <si>
    <t>SIGNIFICADO: PN PERSONA NATURAL</t>
  </si>
  <si>
    <t>ACTIV. DE DEFENSA</t>
  </si>
  <si>
    <t xml:space="preserve">                      PJ PERSONA JURIDICA</t>
  </si>
  <si>
    <t>ACTIV. DE ENVASE Y EMPAQUE</t>
  </si>
  <si>
    <t>ACTIV. DE ESTACIONES DE TRANSPORTE ACUÁTICO</t>
  </si>
  <si>
    <t>ACTIV. DE FOTOGRAFÍA</t>
  </si>
  <si>
    <t>ACTIV. DE IMPRESIÓN</t>
  </si>
  <si>
    <t>ACTIV. DE INVESTIGACIÓN Y SEGURIDAD</t>
  </si>
  <si>
    <t>ACTIV. DE JARDINES BOTÁNICOS Y ZOOLÓGICOS Y DE PARQUES NACIONALES</t>
  </si>
  <si>
    <t>ACTIV. DE JUEGOS DE AZAR</t>
  </si>
  <si>
    <t>ACTIV. DE LA JUSTICIA</t>
  </si>
  <si>
    <t>ACTIV. DE LA POLICÍA Y PROTECCIÓN CIVIL</t>
  </si>
  <si>
    <t>ACTIV. DE LA PRACTICA MEDICA</t>
  </si>
  <si>
    <t>ACTIV. DE LA PRACTICA ODONTOLÓGICA</t>
  </si>
  <si>
    <t>ACTIV. DE LAS BOLSAS DE VALORES</t>
  </si>
  <si>
    <t>ACTIV. DE LAS CASAS DE CAMBIO</t>
  </si>
  <si>
    <t>ACTIV. DE LAS COMPAÑÍAS DE FINANCIAMIENTO COMERCIAL</t>
  </si>
  <si>
    <t>ACTIV. DE LAS COOPERATIVAS DE GRADO SUPERIOR DE CARÁCTER FINANCIERO</t>
  </si>
  <si>
    <t>ACTIV. DE LAS COOPERATIVAS FINANCIERAS Y FONDOS DE EMPLEADOS</t>
  </si>
  <si>
    <t>ACTIV. DE LAS CORPORACIONES DE AHORRO Y VIVIENDA</t>
  </si>
  <si>
    <t>ACTIV. DE LAS CORPORACIONES FINANCIERAS</t>
  </si>
  <si>
    <t>ACTIV. DE LAS INSTITUCIONES PRESTADORAS DE SERVICIOS DE SALUD, CON INTERNACIONAL</t>
  </si>
  <si>
    <t>ACTIV. DE LAS SOCIEDADES DE CAPITALIZACIÓN</t>
  </si>
  <si>
    <t>ACTIV. DE LAS SOCIEDADES DE FIDUCIA</t>
  </si>
  <si>
    <t>ACTIV. DE LIMPIEZA DE EDIFICIOS</t>
  </si>
  <si>
    <t>ACTIV. DE LOS BANCOS DIFERENTES DEL BANCO CENTRAL</t>
  </si>
  <si>
    <t>ACTIV. DE MUSEOS Y PRESERVACIÓN DE LUGARES Y EDIFICIOS HISTÓRICOS</t>
  </si>
  <si>
    <t>ACTIV. DE ORGANIZACIONES EMPRESARIALES Y DE EMPLEADORES</t>
  </si>
  <si>
    <t>ACTIV. DE ORGANIZACIONES POLÍTICAS</t>
  </si>
  <si>
    <t>ACTIV. DE ORGANIZACIONES PROFESIONALES</t>
  </si>
  <si>
    <t>ACTIV. DE ORGANIZACIONES RELIGIOSAS</t>
  </si>
  <si>
    <t>ACTIV. DE OTRAS AGENCIAS DE TRANSPORTE</t>
  </si>
  <si>
    <t>ACTIV. DE OTRAS ORGANIZACIONES NCP</t>
  </si>
  <si>
    <t>ACTIV. DE RADIO Y TELEVISIÓN</t>
  </si>
  <si>
    <t>ACTIV. DE SEGURIDAD SOCIAL DE AFILIACIÓN OBLIGATORIA</t>
  </si>
  <si>
    <t>ACTIV. DE SERV. RELACIONADAS CON EXTRAC. DE PETRÓLEO Y GAS, EXCEPTO LAS ACTIV. DE PROSPECCIÓN</t>
  </si>
  <si>
    <t>ACTIV. DE SERVICIOS AGRÍCOLAS Y GANADEROS, EXCEPTO LAS ACTIV. VETERINARIAS</t>
  </si>
  <si>
    <t>ACTIV. DE SERVICIOS RELACIONADAS CON LA SILVICULTURA Y LA EXTRAC. DE LA MADERA</t>
  </si>
  <si>
    <t>ACTIV. DE SERVICIOS RELACIONADOS CON LA PESCA</t>
  </si>
  <si>
    <t>ACTIV. DE SINDICATOS</t>
  </si>
  <si>
    <t>ACTIV. DEPORTIVAS</t>
  </si>
  <si>
    <t>ACTIV. EJECUTIVAS DE LA ADMINISTRACIÓN PUBLICA EN GENERAL</t>
  </si>
  <si>
    <t>ACTIV. INMOBILIARIAS REALIZADAS A CAMBIO DE UNA RETRIBUCIÓN O POR CONTRATA</t>
  </si>
  <si>
    <t>ACTIV. INMOBILIARIAS REALIZADAS CON BIENES PROPIOS O ARRENDADOS</t>
  </si>
  <si>
    <t>ACTIV. LEGISLATIVAS DE LA ADMINISTRACIÓN PUBLICA EN GENERAL</t>
  </si>
  <si>
    <t>ACTIV. MIXTA (AGRÍCOLA Y PECUARIA)</t>
  </si>
  <si>
    <t>ACTIV. PECUARIA NO ESPECIALIZADA</t>
  </si>
  <si>
    <t>ACTIV. POSTALES NACIONALES</t>
  </si>
  <si>
    <t>ACTIV. REGULADORAS Y FACILITADORAS DE LA ACTIV. ECONÓMICA</t>
  </si>
  <si>
    <t>ACTIV. RELACIONADAS CON BASES DE DATOS</t>
  </si>
  <si>
    <t>ACTIV. TEATRALES Y MUSICALES Y OTRAS ACTIV. ARTÍSTICAS</t>
  </si>
  <si>
    <t>ACTIV. VETERINARIAS</t>
  </si>
  <si>
    <t>ADMINISTRACIÓN DE MERCADOS FINANCIEROS</t>
  </si>
  <si>
    <t>ALMACENAMIENTO Y DEPOSITO</t>
  </si>
  <si>
    <t>ALOJAMIENTO EN "CENTROS VACACIONALES" Y "ZONAS DE CAMPING"</t>
  </si>
  <si>
    <t>ALOJAMIENTO EN "HOTELES", "HOSTALES" Y "APARTAHOTELES"</t>
  </si>
  <si>
    <t>ALOJAMIENTO EN "RESIDENCIAS", "MOTELES" Y " AMOBLADOS"</t>
  </si>
  <si>
    <t>ALQUILER DE EFECTOS PERSONALES Y ENSERES DOMÉSTICOS  NCP</t>
  </si>
  <si>
    <t>ALQUILER DE EQUIPO DE TRANSPORTE ACUÁTICO</t>
  </si>
  <si>
    <t>ALQUILER DE EQUIPO DE TRANSPORTE AÉREO</t>
  </si>
  <si>
    <t>ALQUILER DE EQUIPO DE TRANSPORTE TERRESTRE</t>
  </si>
  <si>
    <t>ALQUILER DE EQUIPO PARA CONSTRUC. Y DEMOLICIÓN DOTADO DE OPERARIOS</t>
  </si>
  <si>
    <t>ALQUILER DE MAQUINARIA Y EQUIPO AGROPECUARIO</t>
  </si>
  <si>
    <t>ALQUILER DE MAQUINARIA Y EQUIPO DE CONSTRUC. Y DE INGENIERÍA CIVIL</t>
  </si>
  <si>
    <t>ALQUILER DE MAQUINARIA Y EQUIPO DE OFICINA (INCLUSO COMPUTADORAS)</t>
  </si>
  <si>
    <t>ALQUILER DE OTROS TIPOS DE MAQUINARIA Y EQUIPO NCP</t>
  </si>
  <si>
    <t>ALQUILER DE VEHÍCULOS DE CARGA CON CONDUCTOR</t>
  </si>
  <si>
    <t>ARRENDAMIENTO FINANCIERO (LEASING)</t>
  </si>
  <si>
    <t>ARTE, DISEÑO Y COMPOSICIÓN</t>
  </si>
  <si>
    <t>ASALARIADOS</t>
  </si>
  <si>
    <t>ASERRADO, ACEPILLADO E IMPREGNACIÓN DE LA MADERA</t>
  </si>
  <si>
    <t>BANCA CENTRAL</t>
  </si>
  <si>
    <t>CAPTACIÓN, DEPURACIÓN Y DISTRIBUCIÓN DE AGUA</t>
  </si>
  <si>
    <t>CAZA ORDINARIA Y MEDIANTE TRAMPAS</t>
  </si>
  <si>
    <t>COMERCIO AL POR MAYOR A CAMBIO DE UNA RETRIBUCIÓN O POR CONTRATA DE CAFÉ PERGAMINO</t>
  </si>
  <si>
    <t>COMERCIO AL POR MAYOR A CAMBIO DE UNA RETRIBUCIÓN O POR CONTRATA DE PRODUCTOS AGRÍCOLAS (EXCEPTO CAFÉ), SILVICOLAS Y DE ANIMALES VIVOS Y SUS PRODUCTOS</t>
  </si>
  <si>
    <t>COMERCIO AL POR MAYOR A CAMBIO DE UNA RETRIBUCIÓN O POR CONTRATA DE PRODUCTOS MANUFACTURADOS</t>
  </si>
  <si>
    <t>COMERCIO AL POR MAYOR A CAMBIO DE UNA RETRIBUCIÓN O POR CONTRATA DE PRODUCTOS NCP</t>
  </si>
  <si>
    <t>COMERCIO AL POR MAYOR DE APARATOS, ARTÍCULOS Y EQUIPO DE USO DOMESTICO</t>
  </si>
  <si>
    <t>COMERCIO AL POR MAYOR DE BEBIDAS Y PRODUCTOS DEL TABACO</t>
  </si>
  <si>
    <t>COMERCIO AL POR MAYOR DE CAFÉ PERGAMINO</t>
  </si>
  <si>
    <t>COMERCIO AL POR MAYOR DE CAFÉ TRILLADO</t>
  </si>
  <si>
    <t>COMERCIO AL POR MAYOR DE CALZADO</t>
  </si>
  <si>
    <t>COMERCIO AL POR MAYOR DE COMBUSTIBLES SÓLIDOS, LÍQUIDOS, GASEOSOS Y PRODUCTOS CONEXOS</t>
  </si>
  <si>
    <t>COMERCIO AL POR MAYOR DE DESPERDICIOS O DESECHOS INDUSTRIALES Y MATERIAL PARA RECICLAJE</t>
  </si>
  <si>
    <t>COMERCIO AL POR MAYOR DE EQUIPO DE TRANSPORTE, EXCEPTO VEHÍCULOS AUTOMOTORES Y MOTOCICLETAS</t>
  </si>
  <si>
    <t>COMERCIO AL POR MAYOR DE EQUIPOS MÉDICOS Y QUIRÚRGICOS Y DE APARATOS ORTESICOS Y PROTÉSICOS</t>
  </si>
  <si>
    <t>COMERCIO AL POR MAYOR DE FIBRAS TEXTILES</t>
  </si>
  <si>
    <t>COMERCIO AL POR MAYOR DE FLORES Y PLANTAS ORNAMENTALES</t>
  </si>
  <si>
    <t>COMERCIO AL POR MAYOR DE MAQUINARIA PARA OFICINA, CONTABILIDAD E INFORMÁTICA</t>
  </si>
  <si>
    <t>COMERCIO AL POR MAYOR DE MAQUINARIA Y EQUIPO NCP</t>
  </si>
  <si>
    <t>COMERCIO AL POR MAYOR DE MAQUINARIA Y EQUIPO PARA LA AGRICULTURA, MINERÍA, CONSTRUC. Y LA INDUSTRIA</t>
  </si>
  <si>
    <t>COMERCIO AL POR MAYOR DE MATERIALES DE CONSTRUC., FERRETERÍA Y VIDRIO</t>
  </si>
  <si>
    <t>COMERCIO AL POR MAYOR DE MATERIAS PRIMAS PECUARIAS, ANIMALES VIVOS Y SUS PRODUCTOS</t>
  </si>
  <si>
    <t>COMERCIO AL POR MAYOR DE MATERIAS PRIMAS PRODUCTOS AGRÍCOLAS, EXCEPTO CAFÉ Y FLORES</t>
  </si>
  <si>
    <t>COMERCIO AL POR MAYOR DE METALES Y MINERALES METALÍFEROS EN FORMAS PRIMARIAS</t>
  </si>
  <si>
    <t>COMERCIO AL POR MAYOR DE OTROS PRODUCTOS DE CONSUMO NCP</t>
  </si>
  <si>
    <t>COMERCIO AL POR MAYOR DE OTROS PRODUCTOS INTERMEDIOS NCP</t>
  </si>
  <si>
    <t>COMERCIO AL POR MAYOR DE PAPEL Y CARTÓN; PRODUCTOS DE PAPEL Y CARTÓN</t>
  </si>
  <si>
    <t>COMERCIO AL POR MAYOR DE PINTURAS Y PRODUCTOS CONEXOS</t>
  </si>
  <si>
    <t>COMERCIO AL POR MAYOR DE PRENDAS DE VESTIR, ACCESORIOS DE PRENDAS DE VESTIR Y ART. ELABORADOS EN PIEL</t>
  </si>
  <si>
    <t>COMERCIO AL POR MAYOR DE PRODUCTOS ALIMENTICIOS PROCESADOS, EXCEPTO CAFÉ TRILLADO</t>
  </si>
  <si>
    <t>COMERCIO AL POR MAYOR DE PRODUCTOS DIVERSOS NCP</t>
  </si>
  <si>
    <t>COMERCIO AL POR MAYOR DE PRODUCTOS FARMACÉUTICOS, MEDICINALES, COSMÉTICOS Y DE TOCADOR</t>
  </si>
  <si>
    <t>COMERCIO AL POR MAYOR DE PRODUCTOS QUÍMICOS BÁSICOS, PLÁSTICOS Y CAUCHO EN FORMAS PRIMARIAS Y PRODUCTOS QUÍMICOS DE USO AGROPECUARIO</t>
  </si>
  <si>
    <t>COMERCIO AL POR MAYOR DE PRODUCTOS TEXTILES Y PRODUCTOS CONFECCIONADOS PARA USO DOMESTICO.</t>
  </si>
  <si>
    <t>COMERCIO AL POR MENOR A TRAVÉS DE CASAS DE VENTA POR CORREO</t>
  </si>
  <si>
    <t>COMERCIO AL POR MENOR DE ARTÍCULOS DE FERRETERÍA, CERRAJERÍA Y PRODUCTOS DE VIDRIO, EXCEPTO PINTURAS EN ESTABLECIMIENTOS ESPECIALIZADOS</t>
  </si>
  <si>
    <t>COMERCIO AL POR MENOR DE ARTÍCULOS USADOS EN ESTABLECIMIENTOS ESPECIALIZADOS</t>
  </si>
  <si>
    <t>COMERCIO AL POR MENOR DE BEBIDAS Y PRODUCTOS DEL TABACO EN ESTABLECIMIENTOS ESPECIALIZADOS</t>
  </si>
  <si>
    <t>COMERCIO AL POR MENOR DE CARNES (INCLUYE AVES DE CORRAL), PRODUCTOS CARNICOS, PESCADOS Y PRODUCTOS DE MAR, EN ESTABLECIMIENTOS ESPECIALIZADOS</t>
  </si>
  <si>
    <t>COMERCIO AL POR MENOR DE COMBUSTIBLE PARA AUTOMOTORES</t>
  </si>
  <si>
    <t>COMERCIO AL POR MENOR DE ELECTRODOMÉSTICOS EN ESTABLECIMIENTOS ESPECIALIZADOS</t>
  </si>
  <si>
    <t>COMERCIO AL POR MENOR DE EQUIPO FOTOGRÁFICO EN ESTABLECIMIENTOS ESPECIALIZADOS</t>
  </si>
  <si>
    <t>COMERCIO AL POR MENOR DE EQUIPO ÓPTICO Y DE PRECISIÓN EN ESTABLECIMIENTOS ESPECIALIZADOS</t>
  </si>
  <si>
    <t>COMERCIO AL POR MENOR DE EQUIPO Y ARTÍCULOS DE USO DOMESTICO DIFERENTES DE ELECTRODOMÉSTICOS Y MUEBLES PARA EL HOGAR</t>
  </si>
  <si>
    <t>COMERCIO AL POR MENOR DE FRUTAS Y VERDURAS, EN ESTABLECIMIENTOS ESPECIALIZADOS</t>
  </si>
  <si>
    <t>COMERCIO AL POR MENOR DE LECHE, PRODUCTOS LÁCTEOS Y HUEVOS EN ESTABLECIMIENTOS ESPECIALIZADOS</t>
  </si>
  <si>
    <t>COMERCIO AL POR MENOR DE LIBROS, PERIÓDICOS, MATERIALES Y ARTÍCULOS DE PAPELERÍA Y ESCRITORIO, EN ESTABLECIMIENTOS ESPECIALIZADOS</t>
  </si>
  <si>
    <t>COMERCIO AL POR MENOR DE LUBRICANTES (ACEITES, GRASAS), ADITIVOS Y PRODUCTOS DE LIMPIEZA PARA VEHÍCULOS AUTOMOTORES</t>
  </si>
  <si>
    <t>COMERCIO AL POR MENOR DE MUEBLES PARA EL HOGAR EN ESTABLECIMIENTOS ESPECIALIZADOS</t>
  </si>
  <si>
    <t>COMERCIO AL POR MENOR DE MUEBLES PARA OFICINA, MAQUINARIA Y EQUIPO DE OFICINA, COMPUTADORES Y PROGRAMAS DE COMPUTADOR, EN ESTABLECIMIENTOS ESPECIALIZADOS</t>
  </si>
  <si>
    <t>COMERCIO AL POR MENOR DE OTROS NUEVOS PRODUCTOS DE CONSUMO NCP EN ESTABLECIMIENTOS ESPECIALIZADOS</t>
  </si>
  <si>
    <t>COMERCIO AL POR MENOR DE OTROS PRODUCTOS ALIMENTICIOS NCP, EN ESTABLECIMIENTOS ESPECIALIZADOS</t>
  </si>
  <si>
    <t>COMERCIO AL POR MENOR DE PINTURAS EN ESTABLECIMIENTOS ESPECIALIZADOS</t>
  </si>
  <si>
    <t>COMERCIO AL POR MENOR DE PRENDAS DE VESTIR Y SUS ACCESORIOS (INCLUYE ARTÍCULOS DE PIEL)</t>
  </si>
  <si>
    <t>COMERCIO AL POR MENOR DE PRODUCTOS DIVERSOS NCP, EN ESTABLECIMIENTOS ESPECIALIZADOS</t>
  </si>
  <si>
    <t>COMERCIO AL POR MENOR DE PRODUCTOS FARMACÉUTICOS, MEDICINALES, Y ODONTOLÓGICOS; ARTÍCULOS DE PERFUMERÍA, COSMÉTICOS Y DE TOCADOR EN ESTABLECIMIENTOS ESPECIALIZADOS</t>
  </si>
  <si>
    <t>COMERCIO AL POR MENOR DE PRODUCTOS TEXTILES EN ESTABLECIMIENTOS ESPECIALIZADOS</t>
  </si>
  <si>
    <t>COMERCIO AL POR MENOR DE TODO TIPO DE CALZADO, ARTÍCULOS DE CUERO Y SUCEDÁNEOS DEL CUERO, EN ESTABLECIMIENTOS ESPECIALIZADOS</t>
  </si>
  <si>
    <t>COMERCIO AL POR MENOR EN ESTABLECIMIENTOS NO ESPECIALIZADOS CON SURTIDO COMPUESTO PRINCIPALMENTE  POR PRODUCTOS DIFERENTES DE ALIMENTOS (VÍVERES EN GENERAL), BEBIDAS Y TABACOS</t>
  </si>
  <si>
    <t>COMERCIO AL POR MENOR EN PUESTOS MÓVILES</t>
  </si>
  <si>
    <t>COMERCIO AL POR MENOR, EN ESTABLECIMIENTOS NO ESPECIALIZADOS, CON SURTIDO COMPUESTO PRINCIPALMENTE DE ALIMENTOS (VÍVERES EN GENERAL), BEBIDAS Y TABACO</t>
  </si>
  <si>
    <t>COMERCIO DE PARTES, PIEZAS (AUTOPARTES) Y ACCESORIOS (LUJOS) PARA VEHÍCULOS AUTOMOTORES</t>
  </si>
  <si>
    <t>COMERCIO DE VEHÍCULOS AUTOMOTORES NUEVOS</t>
  </si>
  <si>
    <t>COMERCIO DE VEHÍCULOS AUTOMOTORES USADOS</t>
  </si>
  <si>
    <t>COMERCIO, MANTENIMIENTO Y REPARACIÓN DE MOTOCICLETAS Y DE SUS PARTES, PIEZAS Y ACCESORIOS</t>
  </si>
  <si>
    <t>CONFECCIÓN DE ARTÍCULOS CON MATERIALES TEXTILES NO PRODUCIDOS EN LA MISMA UNIDAD, EXCEPTO PRENDAS DE VESTIR</t>
  </si>
  <si>
    <t>CONSTRUC. DE EDIFICACIONES PARA USO NO RESIDENCIAL</t>
  </si>
  <si>
    <t>CONSTRUC. DE EDIFICACIONES PARA USO RESIDENCIAL</t>
  </si>
  <si>
    <t>CONSTRUC. DE OBRAS DE INGENIERÍA CIVIL</t>
  </si>
  <si>
    <t>CONSTRUC. Y REPARACIÓN DE BUQUES</t>
  </si>
  <si>
    <t>CONSTRUC. Y REPARACIÓN DE EMBARCACIONES DE RECREO Y DE DEPORTE</t>
  </si>
  <si>
    <t>CONSULTORES EN EQUIPO DE INFORMÁTICA</t>
  </si>
  <si>
    <t>CONSULTORES EN PROGRAMAS DE INFORMÁTICA Y SUMINISTRO DE PROGRAMAS DE INFORMÁTICA</t>
  </si>
  <si>
    <t>CORTE, TALLADO Y ACABADO DE LA PIEDRA</t>
  </si>
  <si>
    <t>CRÍA ESPECIALIZADA DE AVES DE CORRAL</t>
  </si>
  <si>
    <t>CRÍA ESPECIALIZADA DE GANADO PORCINO</t>
  </si>
  <si>
    <t>CRÍA ESPECIALIZADA DE GANADO VACUNO</t>
  </si>
  <si>
    <t>CRÍA ESPECIALIZADA DE OTROS ANIMALES NCP Y LA OBTENCIÓN DE SUS PRODUCTOS</t>
  </si>
  <si>
    <t>CRÍA ESPECIALIZADA DE OVEJAS, CABRAS, CABALLOS, ASNOS, MULAS Y BURDÉGANOS</t>
  </si>
  <si>
    <t>CURTIDO Y PREPARADO DE CUEROS</t>
  </si>
  <si>
    <t>DESCAFEINADO</t>
  </si>
  <si>
    <t>DESTILACIÓN, RECTIFICACIÓN Y MEZCLA DE BEBIDAS ALCOHÓLICAS</t>
  </si>
  <si>
    <t>EDICIÓN DE LIBROS, FOLLETOS, PARTITURAS Y OTRAS PUBLICACIONES</t>
  </si>
  <si>
    <t>EDICIÓN DE MATERIALES GRABADOS</t>
  </si>
  <si>
    <t>EDICIÓN DE PERIÓDICOS, REVISTAS Y PUBLICACIONES PERIÓDICAS</t>
  </si>
  <si>
    <t>EDUCACIÓN BÁSICA PRIMARIA</t>
  </si>
  <si>
    <t>EDUCACIÓN BÁSICA SECUNDARIA</t>
  </si>
  <si>
    <t>EDUCACIÓN MEDIA</t>
  </si>
  <si>
    <t>EDUCACIÓN NO FORMAL</t>
  </si>
  <si>
    <t>EDUCACIÓN PREESCOLAR</t>
  </si>
  <si>
    <t>EDUCACIÓN SUPERIOR</t>
  </si>
  <si>
    <t>ELAB. DE ACEITES Y GRASAS DE ORIGEN VEGETAL Y ANIMAL</t>
  </si>
  <si>
    <t>ELAB. DE ALIMENTOS COMPUESTOS PRINCIPALMENTE DE FRUTAS, LEGUMBRES Y HORTALIZAS</t>
  </si>
  <si>
    <t>ELAB. DE ALIMENTOS PREPARADOS PARA ANIMALES</t>
  </si>
  <si>
    <t>ELAB. DE ALMIDONES Y DE PRODUCTOS DERIVADOS DEL ALMIDÓN</t>
  </si>
  <si>
    <t>ELAB. DE BEBIDAS FERMENTADAS NO DESTILADAS</t>
  </si>
  <si>
    <t>ELAB. DE BEBIDAS NO ALCOHÓLICAS</t>
  </si>
  <si>
    <t>ELAB. DE CACAO, CHOCOLATE Y PRODUCTOS DE CONFITERÍA</t>
  </si>
  <si>
    <t>ELAB. DE COMBUSTIBLE NUCLEAR</t>
  </si>
  <si>
    <t>ELAB. DE MACARRONES, FIDEOS, ALCUZCUZ Y PRODUCTOS FARINÁCEOS SIMILARES</t>
  </si>
  <si>
    <t>ELAB. DE OTROS DERIVADOS DEL CAFÉ</t>
  </si>
  <si>
    <t>ELAB. DE OTROS PRODUCTOS ALIMENTICIOS NCP</t>
  </si>
  <si>
    <t>ELAB. DE PRODUCTOS DE MOLINERIA</t>
  </si>
  <si>
    <t>ELAB. DE PRODUCTOS DE PANADERÍA</t>
  </si>
  <si>
    <t>ELAB. DE PRODUCTOS DERIVADOS DEL PETRÓLEO, FUERA DE REFINERÍA</t>
  </si>
  <si>
    <t>ELAB. DE PRODUCTOS LÁCTEOS</t>
  </si>
  <si>
    <t>ELIMINACIÓN DE DESPERDICIOS Y AGUAS RESIDUALES, SANEAMIENTO Y ACTIV. SIMILARES.</t>
  </si>
  <si>
    <t>ENCUADERNACIÓN</t>
  </si>
  <si>
    <t>ENSAYOS Y ANÁLISIS TÉCNICOS</t>
  </si>
  <si>
    <t>ENTIDADES SIN ÁNIMO DE LUCRO</t>
  </si>
  <si>
    <t>ESTABLECIMIENTOS QUE PRESTAN EL SERVICIO DE EDUC. PREESCOLAR Y BÁSICA (BÁSICA PRIMARIA Y BÁSICA SECUNDARIA</t>
  </si>
  <si>
    <t>ESTABLECIMIENTOS QUE PRESTAN EL SERVICIO DE EDUC. PREESCOLAR, BÁSICA (BÁSICA PRIMARIA Y SECUNDARIA) Y  MEDIA.</t>
  </si>
  <si>
    <t>ESTABLECIMIENTOS QUE PRESTAN EL SERVICIO DE EDUCACIÓN BÁSICA (BÁSICA PRIMARIA Y BÁSICA SECUNDARIA) Y MEDIA.</t>
  </si>
  <si>
    <t>ESTABLECIMIENTOS QUE PRESTAN EL SERVICIO DE EDUCACIÓN BÁSICA (BÁSICA PRIMARIA Y BÁSICA SECUNDARIA).</t>
  </si>
  <si>
    <t>ESTABLECIMIENTOS QUE PRESTAN EL SERVICIO DE EDUCACIÓN BÁSICA SECUNDARIA Y MEDIA.</t>
  </si>
  <si>
    <t>ESTABLECIMIENTOS QUE PRESTAN EL SERVICIO DE EDUCACIÓN PREESCOLAR Y BÁSICA PRIMARIA.</t>
  </si>
  <si>
    <t>EXHIBICIÓN DE FILMES Y VIDEOCINTAS</t>
  </si>
  <si>
    <t>EXPENDIO A LA MESA DE COMIDAS PREPARADAS, EN RESTAURANTES</t>
  </si>
  <si>
    <t>EXPENDIO DE BEBIDAS ALCOHÓLICAS PARA EL CONSUMO DENTRO DEL ESTABLECIMIENTO</t>
  </si>
  <si>
    <t>EXPENDIO, A LA MESA, DE COMIDAS PREPARADAS EN CAFETERÍAS</t>
  </si>
  <si>
    <t>EXPENDIO, POR AUTOSERVICIO, DE COMIDAS PREPARADAS EN CAFETERÍAS</t>
  </si>
  <si>
    <t>EXPENDIO, POR AUTOSERVICIO, DE COMIDAS PREPARADAS EN RESTAURANTES</t>
  </si>
  <si>
    <t>EXTRAC. DE ARENAS Y GRAVAS SILÍCEAS</t>
  </si>
  <si>
    <t>EXTRAC. DE CALIZA Y DOLOMITA</t>
  </si>
  <si>
    <t>EXTRAC. DE CAOLÍN, ARCILLAS DE USO INDUSTRIAL Y BENTONITAS</t>
  </si>
  <si>
    <t>EXTRAC. DE ESMERALDAS</t>
  </si>
  <si>
    <t>EXTRAC. DE HALITA (SAL)</t>
  </si>
  <si>
    <t>EXTRAC. DE METALES PRECIOSOS</t>
  </si>
  <si>
    <t>EXTRAC. DE MINERALES DE NÍQUEL</t>
  </si>
  <si>
    <t>EXTRAC. DE MINERALES DE URANIO Y DE TORIO</t>
  </si>
  <si>
    <t>EXTRAC. DE MINERALES PARA LA FABRIC. DE ABONOS Y PRODUCTOS QUÍMICOS</t>
  </si>
  <si>
    <t>EXTRAC. DE OTRAS PIEDRAS PRECIOSAS Y SEMIPRECIOSAS</t>
  </si>
  <si>
    <t>EXTRAC. DE OTROS MINERALES METALÍFEROS NO FERROSOS, EXCEPTO NÍQUEL</t>
  </si>
  <si>
    <t>EXTRAC. DE OTROS MINERALES NO METÁLICOS NCP</t>
  </si>
  <si>
    <t>EXTRAC. DE PETRÓLEO CRUDO Y DE GAS NATURAL</t>
  </si>
  <si>
    <t>EXTRAC. DE PIEDRA, ARENA Y ARCILLAS COMUNES</t>
  </si>
  <si>
    <t>EXTRAC. DE YESO Y ANHIDRITA</t>
  </si>
  <si>
    <t>EXTRAC. DEL MINERAL DE HIERRO</t>
  </si>
  <si>
    <t>EXTRAC. Y AGLOMERACIÓN DE CARBÓN LIGNITICO</t>
  </si>
  <si>
    <t>EXTRAC. Y AGLOMERACIÓN DE HULLA (CARBÓN DE PIEDRA)</t>
  </si>
  <si>
    <t>EXTRAC. Y AGLOMERACIÓN DE TURBA</t>
  </si>
  <si>
    <t>FABR. DE JABONES Y DETERGENTES, PREPARADOS PARA LIMPIAR Y PULIR; PERFUMES Y PREPARADOS DE TOCADOR</t>
  </si>
  <si>
    <t>FABR. DE MOTORES Y TURBINAS, EXCEPTO MOTORES PARA AERONAVES, VEHÍCULOS AUTOMOTORES Y MOTOCICLETAS</t>
  </si>
  <si>
    <t>FABR. DE PAPEL Y CARTÓN ONDULADO, FABRIC. DE ENVASES, EMPAQUES Y DE EMBALAJES DE PAPEL Y CARTÓN</t>
  </si>
  <si>
    <t>FABR. DE PARTES, PIEZAS Y ACCESORIOS (AUTOPARTES) PARA VEHÍCULOS AUTOMOTORES Y PARA SUS MOTORES</t>
  </si>
  <si>
    <t>FABRIC. DE ABONOS Y COMPUESTOS INORGÁNICOS NITROGENADOS</t>
  </si>
  <si>
    <t>FABRIC. DE ACUMULADORES Y DE PILAS ELÉCTRICAS</t>
  </si>
  <si>
    <t>FABRIC. DE AERONAVES Y DE NAVES ESPACIALES</t>
  </si>
  <si>
    <t>FABRIC. DE APARATOS DE DISTRIBUCIÓN Y CONTROL DE LA ENERGÍA ELÉCTRICA</t>
  </si>
  <si>
    <t>FABRIC. DE APARATOS DE USO DOMESTICO NCP</t>
  </si>
  <si>
    <t>FABRIC. DE ARMAS Y MUNICIONES</t>
  </si>
  <si>
    <t>FABRIC. DE ARTÍCULOS DE CUCHILLERÍA, HERRAMIENTAS DE MANO Y ARTÍCULOS DE FERRETERÍA</t>
  </si>
  <si>
    <t>FABRIC. DE ARTÍCULOS DE HORMIGÓN, CEMENTO Y YESO</t>
  </si>
  <si>
    <t>FABRIC. DE ARTÍCULOS DE PLÁSTICO NCP</t>
  </si>
  <si>
    <t>FABRIC. DE ARTÍCULOS DE TALABARTERÍA Y GUARNICIONERIA</t>
  </si>
  <si>
    <t>FABRIC. DE ARTÍCULOS DE VIAJE, BOLSOS DE MANO Y ARTÍCULOS SIMILARES ELABORADOS EN CUERO</t>
  </si>
  <si>
    <t>FABRIC. DE ARTÍCULOS DE VIAJE, BOLSOS DE MANO Y ARTÍCULOS SIMILARES, ELABORADOS EN MATERIALES, SINTÉTICOS, PLÁSTICO E IMITACIONES DE CUERO</t>
  </si>
  <si>
    <t>FABRIC. DE ARTÍCULOS DE VIAJE, BOLSOS DE MANO, Y ARTÍCULOS SIMILARES ELABORADOS CON MATERIALES NCP</t>
  </si>
  <si>
    <t>FABRIC. DE ARTÍCULOS DEPORTIVOS</t>
  </si>
  <si>
    <t>FABRIC. DE BICICLETAS Y DE SILLONES DE RUEDAS PARA DISCAPACITADOS</t>
  </si>
  <si>
    <t>FABRIC. DE BOMBAS, COMPRESORES, GRIFOS Y VÁLVULAS</t>
  </si>
  <si>
    <t>FABRIC. DE CALZADO DE CAUCHO, EXCEPTO EL CALZADO DEPORTIVO.</t>
  </si>
  <si>
    <t>FABRIC. DE CALZADO DE CUERO Y PIEL; CON CUALQUIER TIPO DE SUELA, EXCEPTO EL CALZADO DEPORTIVO</t>
  </si>
  <si>
    <t>FABRIC. DE CALZADO DE MATERIALES TEXTILES; CON CUALQUIER TIPO DE SUELA, EXCEPTO CALZADO DEPORTIVO</t>
  </si>
  <si>
    <t>FABRIC. DE CALZADO DE PLÁSTICO, EXCEPTO EL CALZADO DEPORTIVO</t>
  </si>
  <si>
    <t>FABRIC. DE CALZADO DEPORTIVO, INCLUSO EL MOLDEADO</t>
  </si>
  <si>
    <t>FABRIC. DE CALZADO NCP</t>
  </si>
  <si>
    <t>FABRIC. DE CARROCERÍAS PARA VEHÍCULOS AUTOMOTORES; FABRIC. DE REMOLQUES Y SEMIRREMOLQUES</t>
  </si>
  <si>
    <t>FABRIC. DE CAUCHO SINTÉTICO EN FORMAS PRIMARIAS</t>
  </si>
  <si>
    <t>FABRIC. DE CEMENTO, CAL Y YESO</t>
  </si>
  <si>
    <t>FABRIC. DE COJINETES, ENGRANAJES, TRENES DE ENGRANAJES Y PIEZAS DE TRANSMISIÓN</t>
  </si>
  <si>
    <t>FABRIC. DE COLCHONES Y SOMIERES</t>
  </si>
  <si>
    <t>FABRIC. DE CUERDAS, CORDELES, CABLES, BRAMANTES Y REDES</t>
  </si>
  <si>
    <t>FABRIC. DE EQUIPO DE CONTROL DE PROCESOS INDUSTRIALES</t>
  </si>
  <si>
    <t>FABRIC. DE EQUIPO DE ELEVACIÓN Y MANIPULACIÓN</t>
  </si>
  <si>
    <t>FABRIC. DE EQUIPO MEDICO Y QUIRÚRGICO Y DE APARATOS ORTESICOS Y PROTÉSICOS</t>
  </si>
  <si>
    <t>FABRIC. DE FIBRAS SINTÉTICAS Y ARTIFICIALES</t>
  </si>
  <si>
    <t>FABRIC. DE FORMAS BÁSICAS DE CAUCHO</t>
  </si>
  <si>
    <t>FABRIC. DE FORMAS BÁSICAS DE PLÁSTICO</t>
  </si>
  <si>
    <t>FABRIC. DE GAS; DISTRIBUCIÓN DE COMBUSTIBLES GASEOSOS POR TUBERÍAS</t>
  </si>
  <si>
    <t>FABRIC. DE GENERADORES DE VAPOR, EXCEPTO CALDERAS DE AGUA CALIENTE PARA CALEFACCIÓN CENTRAL</t>
  </si>
  <si>
    <t>FABRIC. DE HILOS Y CABLES AISLADOS</t>
  </si>
  <si>
    <t>FABRIC. DE HOJAS DE MADERA PARA ENCHAPADO; FABRIC. DE TABLEROS CONTRACHAPADOS, TABLEROS, LAMINADOS, TABLEROS DE PARTÍCULAS Y OTROS TABLEROS Y PANELES</t>
  </si>
  <si>
    <t>FABRIC. DE HORNOS, HOGARES Y QUEMADORES INDUSTRIALES</t>
  </si>
  <si>
    <t>FABRIC. DE INSTRUMENTOS MUSICALES</t>
  </si>
  <si>
    <t>FABRIC. DE INSTRUMENTOS ÓPTICOS Y DE EQUIPO FOTOGRÁFICO</t>
  </si>
  <si>
    <t>FABRIC. DE INSTRUMENTOS Y APARATOS PARA MEDIR, VERIFICAR, ENSAYAR, NAVEGAR Y OTROS FINES, EXCEPTO EQUIPO DE CONTROL DE PROCESOS INDUSTRIALES</t>
  </si>
  <si>
    <t>FABRIC. DE JOYAS Y DE ARTÍCULOS CONEXOS</t>
  </si>
  <si>
    <t>FABRIC. DE JUEGOS Y JUGUETES</t>
  </si>
  <si>
    <t>FABRIC. DE LÁMPARAS ELÉCTRICAS Y EQUIPO DE ILUMINACIÓN</t>
  </si>
  <si>
    <t>FABRIC. DE LLANTAS Y NEUMÁTICOS DE CAUCHO</t>
  </si>
  <si>
    <t>FABRIC. DE LOCOMOTORAS Y DE MATERIAL RODANTE PARA FERROCARRILES Y TRANVÍAS</t>
  </si>
  <si>
    <t>FABRIC. DE MAQUINARIA AGROPECUARIA Y FORESTAL</t>
  </si>
  <si>
    <t>FABRIC. DE MAQUINARIA DE OFICINA, CONTABILIDAD E INFORMÁTICA</t>
  </si>
  <si>
    <t>FABRIC. DE MAQUINARIA PARA LA ELAB. DE ALIMENTOS, BEBIDAS Y TABACO</t>
  </si>
  <si>
    <t>FABRIC. DE MAQUINARIA PARA LA ELAB. DE PRODUCTOS TEXTILES, PRENDAS DE VESTIR Y CUEROS</t>
  </si>
  <si>
    <t>FABRIC. DE MAQUINARIA PARA LA EXPLOTACIÓN DE MINAS Y CANTERAS Y PARA LA CONSTRUC.</t>
  </si>
  <si>
    <t>FABRIC. DE MAQUINARIA PARA LA METALURGIA</t>
  </si>
  <si>
    <t>FABRIC. DE MAQUINAS HERRAMIENTA</t>
  </si>
  <si>
    <t>FABRIC. DE MOTOCICLETAS</t>
  </si>
  <si>
    <t>FABRIC. DE MOTORES, GENERADORES Y TRANSFORMADORES ELÉCTRICOS</t>
  </si>
  <si>
    <t>FABRIC. DE MUEBLES PARA COMERCIO Y SERVICIOS</t>
  </si>
  <si>
    <t>FABRIC. DE MUEBLES PARA EL HOGAR</t>
  </si>
  <si>
    <t>FABRIC. DE MUEBLES PARA OFICINA</t>
  </si>
  <si>
    <t>FABRIC. DE OTROS ARTÍCULOS DE PAPEL Y CARTÓN</t>
  </si>
  <si>
    <t>FABRIC. DE OTROS ARTÍCULOS TEXTILES NCP</t>
  </si>
  <si>
    <t>FABRIC. DE OTROS MUEBLES NCP</t>
  </si>
  <si>
    <t>FABRIC. DE OTROS PRODUCTOS DE CAUCHO NCP</t>
  </si>
  <si>
    <t>FABRIC. DE OTROS PRODUCTOS DE MADERA; FABRIC. DE ARTÍCULOS DE CORCHO, CESTERÍA Y ESPARTERÍA</t>
  </si>
  <si>
    <t>FABRIC. DE OTROS PRODUCTOS ELABORADOS DE METAL NCP</t>
  </si>
  <si>
    <t>FABRIC. DE OTROS PRODUCTOS MINERALES NO METÁLICOS NCP</t>
  </si>
  <si>
    <t>FABRIC. DE OTROS PRODUCTOS QUÍMICOS NCP</t>
  </si>
  <si>
    <t>FABRIC. DE OTROS TIPOS DE EQUIPO DE TRANSPORTE NCP</t>
  </si>
  <si>
    <t>FABRIC. DE OTROS TIPOS DE EQUIPO ELÉCTRICO NCP</t>
  </si>
  <si>
    <t>FABRIC. DE OTROS TIPOS DE MAQUINARIA DE USO ESPECIAL NCP</t>
  </si>
  <si>
    <t>FABRIC. DE OTROS TIPOS DE MAQUINARIA DE USO GENERAL NCP</t>
  </si>
  <si>
    <t>FABRIC. DE PANELA</t>
  </si>
  <si>
    <t>FABRIC. DE PARTES DEL CALZADO</t>
  </si>
  <si>
    <t>FABRIC. DE PARTES Y PIEZAS DE CARPINTERÍA PARA EDIFICIOS Y CONSTRUCCIONES</t>
  </si>
  <si>
    <t>FABRIC. DE PASTAS CELULOSICAS; PAPEL Y CARTÓN</t>
  </si>
  <si>
    <t>FABRIC. DE PINTURAS, BARNICES Y REVESTIMIENTOS SIMILARES, TINTAS PARA IMPRESIÓN Y MASILLAS</t>
  </si>
  <si>
    <t>FABRIC. DE PLAGUICIDAS Y OTROS PRODUCTOS QUÍMICOS DE USO AGROPECUARIO</t>
  </si>
  <si>
    <t>FABRIC. DE PLÁSTICOS EN FORMAS PRIMARIAS</t>
  </si>
  <si>
    <t>FABRIC. DE PRENDAS DE VESTIR, EXCEPTO PRENDAS DE PIEL</t>
  </si>
  <si>
    <t>FABRIC. DE PRODUCTOS DE ARCILLA Y CERÁMICA NO REFRACTARIAS, PARA USO ESTRUCTURAL</t>
  </si>
  <si>
    <t>FABRIC. DE PRODUCTOS DE CERÁMICA NO REFRACTARIA, PARA USO NO ESTRUCTURAL</t>
  </si>
  <si>
    <t>FABRIC. DE PRODUCTOS DE CERÁMICA REFRACTARIA</t>
  </si>
  <si>
    <t>FABRIC. DE PRODUCTOS DE HORNOS DE COQUE</t>
  </si>
  <si>
    <t>FABRIC. DE PRODUCTOS DE LA REFINACIÓN DEL PETRÓLEO, ELABORADOS EN REFINERÍA</t>
  </si>
  <si>
    <t>FABRIC. DE PRODUCTOS DE TABACO</t>
  </si>
  <si>
    <t>FABRIC. DE PRODUCTOS FARMACÉUTICOS, SUSTANCIAS QUÍMICAS MEDICINALES Y PRODUCTOS BOTÁNICOS</t>
  </si>
  <si>
    <t>FABRIC. DE PRODUCTOS METÁLICOS PARA USO ESTRUCTURAL</t>
  </si>
  <si>
    <t>FABRIC. DE RECEPTORES DE RADIO Y TELEVISIÓN, DE APARATOS DE GRABACIÓN Y DE REPRODUC. DEL SONIDO O DE LA IMAGEN, Y DE PRODUCTOS CONEXOS</t>
  </si>
  <si>
    <t>FABRIC. DE RECIPIENTES DE MADERA</t>
  </si>
  <si>
    <t>FABRIC. DE RELOJES</t>
  </si>
  <si>
    <t>FABRIC. DE SUSTANCIAS QUÍMICAS BÁSICAS, EXCEPTO ABONOS Y COMPUESTOS INORGÁNICOS NITROGENADOS</t>
  </si>
  <si>
    <t>FABRIC. DE TANQUES, DEPÓSITOS Y RECIPIENTES DE METAL</t>
  </si>
  <si>
    <t>FABRIC. DE TAPICES Y ALFOMBRAS PARA PISOS</t>
  </si>
  <si>
    <t>FABRIC. DE TEJIDOS Y ARTÍCULOS DE PUNTO Y GANCHILLO</t>
  </si>
  <si>
    <t>FABRIC. DE TRANSMISORES DE RADIO Y TELEVISIÓN Y DE APARATOS PARA TELEFONÍA Y TELEGRAFÍA</t>
  </si>
  <si>
    <t>FABRIC. DE TUBOS Y VÁLVULAS ELECTRÓNICAS Y DE OTROS COMPONENTES ELECTRÓNICOS</t>
  </si>
  <si>
    <t>FABRIC. DE VEHÍCULOS AUTOMOTORES Y SUS MOTORES</t>
  </si>
  <si>
    <t>FABRIC. DE VIDRIO Y DE PRODUCTOS DE VIDRIO</t>
  </si>
  <si>
    <t>FABRIC. Y REFINACIÓN DE AZÚCAR</t>
  </si>
  <si>
    <t>FORJA, PRENSADO, ESTAMPADO Y LAMINADO DE METAL; PULVIMETALURGIA</t>
  </si>
  <si>
    <t>FOTOMECÁNICA Y ANÁLOGOS</t>
  </si>
  <si>
    <t>FUNDICIÓN DE HIERRO Y DE ACERO</t>
  </si>
  <si>
    <t>FUNDICIÓN DE METALES NO FERROSOS</t>
  </si>
  <si>
    <t>GENERACIÓN, CAPTACIÓN Y DISTRIBUCIÓN DE ENERGÍA ELÉCTRICA</t>
  </si>
  <si>
    <t>HOGARES PRIVADOS CON SERVICIO DOMESTICO</t>
  </si>
  <si>
    <t>INDUSTRIAS BÁSICAS DE HIERRO Y DE ACERO</t>
  </si>
  <si>
    <t>INDUSTRIAS BÁSICAS DE METALES PRECIOSOS</t>
  </si>
  <si>
    <t>INDUSTRIAS BÁSICAS DE OTROS METALES NO FERROSOS</t>
  </si>
  <si>
    <t>INSTALACIÓN DE VIDRIOS Y VENTANAS</t>
  </si>
  <si>
    <t>INSTALACIONES HIDRÁULICAS Y TRABAJOS CONEXOS</t>
  </si>
  <si>
    <t>INVESTIGACIÓN DE MERCADOS Y REALIZACIÓN DE ENCUESTAS DE OPINIÓN PUBLICA</t>
  </si>
  <si>
    <t>INVESTIGACIÓN Y DESARROLLO EXPERIMENTAL EN EL CAMPO DE LAS CIENCIAS NATURALES Y LA INGENIERÍA</t>
  </si>
  <si>
    <t>INVESTIGACIÓN Y DESARROLLO EXPERIMENTAL EN EL CAMPO DE LAS CIENCIAS SOCIALES Y LAS HUMANIDADES</t>
  </si>
  <si>
    <t>LAVADO Y LIMPIEZA DE PRENDAS DE TELA Y DE PIEL, INCLUSO LA LIMPIEZA EN SECO</t>
  </si>
  <si>
    <t>MANIPULACIÓN DE CARGA</t>
  </si>
  <si>
    <t>MANTENIMIENTO Y REPARACIÓN DE MAQUINARIA DE OFICINA, CONTABILIDAD E INFORMÁTICA</t>
  </si>
  <si>
    <t>MANTENIMIENTO Y REPARACIÓN DE MAQUINARIA Y EQUIPO.</t>
  </si>
  <si>
    <t>MANTENIMIENTO Y REPARACIÓN DE VEHÍCULOS AUTOMOTORES</t>
  </si>
  <si>
    <t>OBTENCIÓN Y SUMINISTRO DE PERSONAL</t>
  </si>
  <si>
    <t>ORGANIZACIONES Y ÓRGANOS EXTRATERRITORIALES</t>
  </si>
  <si>
    <t>OTRAS ACTIV. COMPLEMENTARIAS DEL TRANSPORTE</t>
  </si>
  <si>
    <t>OTRAS ACTIV. DE ENTRETENIMIENTO NCP</t>
  </si>
  <si>
    <t>OTRAS ACTIV. DE ESPARCIMIENTO</t>
  </si>
  <si>
    <t>OTRAS ACTIV. DE INFORMÁTICA</t>
  </si>
  <si>
    <t>OTRAS ACTIV. EMPRESARIALES  NCP</t>
  </si>
  <si>
    <t>OTRAS ACTIV. RELACIONADAS CON EL MERCADO DE VALORES</t>
  </si>
  <si>
    <t>OTRAS ACTIV. RELACIONADAS CON LA SALUD HUMANA</t>
  </si>
  <si>
    <t>OTRAS INDUSTRIAS MANUFACTURERAS NCP</t>
  </si>
  <si>
    <t>OTROS SERVICIOS DE TELECOMUNICACIONES</t>
  </si>
  <si>
    <t>OTROS TIPOS DE ALOJAMIENTO NCP</t>
  </si>
  <si>
    <t>OTROS TIPOS DE COMERCIO AL POR MENOR NO REALIZADO EN ESTABLECIMIENTOS</t>
  </si>
  <si>
    <t>OTROS TIPOS DE CRÉDITO</t>
  </si>
  <si>
    <t>OTROS TIPOS DE EXPENDIO NCP DE ALIMENTOS PREPARADOS</t>
  </si>
  <si>
    <t>OTROS TIPOS DE INTERMEDIACIÓN FINANCIERA NCP</t>
  </si>
  <si>
    <t>OTROS TIPOS DE INTERMEDIACIÓN MONETARIA NCP</t>
  </si>
  <si>
    <t>OTROS TIPOS DE TRANSPORTE NO REGULAR DE PASAJEROS NCP</t>
  </si>
  <si>
    <t>OTROS TRABAJOS DE ACONDICIONAMIENTO</t>
  </si>
  <si>
    <t>OTROS TRABAJOS DE EDICIÓN</t>
  </si>
  <si>
    <t>OTROS TRABAJOS DE TERMINACIÓN Y ACABADO</t>
  </si>
  <si>
    <t>PELUQUERÍA Y OTROS TRATAMIENTOS DE BELLEZA</t>
  </si>
  <si>
    <t>PESCA Y CULTIVO DE PECES EN CRIADEROS Y GRANJAS PISCÍCOLAS</t>
  </si>
  <si>
    <t>PLANES DE PENSIONES Y CESANTÍAS</t>
  </si>
  <si>
    <t>PLANES DE REASEGUROS</t>
  </si>
  <si>
    <t>PLANES DE SEGUROS DE VIDA</t>
  </si>
  <si>
    <t>PLANES DE SEGUROS GENERALES</t>
  </si>
  <si>
    <t>POMPAS FÚNEBRES Y ACTIV. CONEXAS</t>
  </si>
  <si>
    <t>PREPARACIÓN E HILATURA DE FIBRAS TEXTILES</t>
  </si>
  <si>
    <t>PREPARADO Y TEÑIDO DE PIELES; FABRIC. DE ARTÍCULOS DE PIEL</t>
  </si>
  <si>
    <t>PROCESAMIENTO DE DATOS</t>
  </si>
  <si>
    <t>PRODUC. AGRÍCOLA EN UNIDADES NO ESPECIALIZADAS</t>
  </si>
  <si>
    <t>PRODUC. AGRÍCOLA NCP EN UNIDADES ESPECIALIZADAS</t>
  </si>
  <si>
    <t>PRODUC. DE AGUAS MINERALES</t>
  </si>
  <si>
    <t>PRODUC. DE ALCOHOL ETÍLICO A PARTIR DE SUSTANCIAS FERMENTADAS</t>
  </si>
  <si>
    <t>PRODUC. DE MALTA, ELAB. DE CERVEZAS Y OTRAS BEBIDAS MALTEADAS</t>
  </si>
  <si>
    <t>PRODUC. ESPECIALIZADA DE BANANO</t>
  </si>
  <si>
    <t>PRODUC. ESPECIALIZADA DE CAÑA DE AZÚCAR</t>
  </si>
  <si>
    <t>PRODUC. ESPECIALIZADA DE CEREALES Y OLEAGINOSAS</t>
  </si>
  <si>
    <t>PRODUC. ESPECIALIZADA DE FRUTAS, NUECES, PLANTAS BEBESTIBLES Y ESPECIAS</t>
  </si>
  <si>
    <t>PRODUC. ESPECIALIZADA DE HORTALIZAS Y LEGUMBRES</t>
  </si>
  <si>
    <t>PRODUC. ESPECIALIZADA DEL CAFÉ</t>
  </si>
  <si>
    <t>PRODUC. Y DISTRIBUCIÓN DE FILMES Y VIDEOCINTAS</t>
  </si>
  <si>
    <t>PRODUC., TRANSFORMACIÓN Y CONSERVACIÓN DE CARNE Y DE DERIVADOS CARNICOS</t>
  </si>
  <si>
    <t>PUBLICIDAD</t>
  </si>
  <si>
    <t>RECICLAJE DE DESPERDICIOS Y DE DESECHOS METÁLICOS</t>
  </si>
  <si>
    <t>RECICLAJE DE DESPERDICIOS Y DESECHOS NO METÁLICOS</t>
  </si>
  <si>
    <t>REENCAUCHE DE LLANTAS USADAS</t>
  </si>
  <si>
    <t>REGULACIÓN DE LAS ACTIV. DE ORGANISMOS QUE PRESTAN SERVICIOS DE SALUD, EDUCATIVOS, CULTURALES Y OTROS SERVICIOS SOCIALES, EXCEPTO SERVICIOS DE SEGURIDAD SOCIAL</t>
  </si>
  <si>
    <t>RELACIONES  EXTERIORES</t>
  </si>
  <si>
    <t>RENTISTA DE CAPITAL.  SOLO PARA PERSONAS NATURALES</t>
  </si>
  <si>
    <t>REPARACIÓN DE EFECTOS PERSONALES</t>
  </si>
  <si>
    <t>REPARACIÓN DE ENSERES DOMÉSTICOS</t>
  </si>
  <si>
    <t>REPOBLACIÓN DE ANIMALES DE CAZA, INCLUSO ACTIV. DE SERVICIOS CONEXAS</t>
  </si>
  <si>
    <t>REPRODUC. DE MATERIALES GRABADOS</t>
  </si>
  <si>
    <t>SERVICIO DE EDUCACIÓN LABORAL ESPECIAL</t>
  </si>
  <si>
    <t>SERVICIO DE TRANSMISIÓN DE DATOS A TRAVÉS DE REDES</t>
  </si>
  <si>
    <t>SERVICIOS DE SEGURIDAD Y VIGILANCIA</t>
  </si>
  <si>
    <t>SERVICIOS DE TRANSMISIÓN DE PROGRAMAS DE RADIO Y TELEVISIÓN</t>
  </si>
  <si>
    <t>SERVICIOS DE TRANSMISIÓN POR CABLE</t>
  </si>
  <si>
    <t>SERVICIOS RELACIONADOS CON LAS TELECOMUNICACIONES</t>
  </si>
  <si>
    <t>SERVICIOS SOCIALES CON ALOJAMIENTO</t>
  </si>
  <si>
    <t>SERVICIOS SOCIALES SIN ALOJAMIENTO</t>
  </si>
  <si>
    <t>SERVICIOS TELEFÓNICOS</t>
  </si>
  <si>
    <t>SILVICULTURA Y EXPLOTACIÓN DE LA MADERA</t>
  </si>
  <si>
    <t>SIN ACTIV..  SOLO PARA PERSONAS NATURALES</t>
  </si>
  <si>
    <t>SUMINISTRO DE VAPOR Y AGUA CALIENTE</t>
  </si>
  <si>
    <t>TEJEDURA DE PRODUCTOS TEXTILES</t>
  </si>
  <si>
    <t>TOSTION Y MOLIENDA DEL CAFÉ</t>
  </si>
  <si>
    <t>TRABAJOS DE DEMOLICIÓN Y PREPARACIÓN DE TERRENOS PARA LA CONSTRUC. DE EDIFICACIONES</t>
  </si>
  <si>
    <t>TRABAJOS DE ELECTRICIDAD</t>
  </si>
  <si>
    <t>TRABAJOS DE INSTALACIÓN DE EQUIPOS</t>
  </si>
  <si>
    <t>TRABAJOS DE PINTURA Y TERMINACIÓN DE MUROS Y PISOS</t>
  </si>
  <si>
    <t>TRABAJOS DE PREPARACIÓN DE TERRENOS PARA OBRAS CIVILES</t>
  </si>
  <si>
    <t>TRANSFORMACIÓN Y CONSERVACIÓN DE PESCADO Y DE DERIVADOS DEL PESCADO</t>
  </si>
  <si>
    <t>TRANSPORTE COLECTIVO NO REGULAR DE PASAJEROS</t>
  </si>
  <si>
    <t>TRANSPORTE FLUVIAL</t>
  </si>
  <si>
    <t>TRANSPORTE INTERMUNICIPAL COLECTIVO REGULAR DE PASAJEROS</t>
  </si>
  <si>
    <t>TRANSPORTE INTERMUNICIPAL DE CARGA POR CARRETERA</t>
  </si>
  <si>
    <t>TRANSPORTE INTERNACIONAL COLECTIVO REGULAR DE PASAJEROS</t>
  </si>
  <si>
    <t>TRANSPORTE INTERNACIONAL DE CARGA POR CARRETERA</t>
  </si>
  <si>
    <t>TRANSPORTE MARÍTIMO DE CABOTAJE</t>
  </si>
  <si>
    <t>TRANSPORTE MARÍTIMO INTERNACIONAL</t>
  </si>
  <si>
    <t>TRANSPORTE MUNICIPAL DE CARGA POR CARRETERA</t>
  </si>
  <si>
    <t>TRANSPORTE NO REGULAR INDIVIDUAL DE PASAJEROS</t>
  </si>
  <si>
    <t>TRANSPORTE NO REGULAR POR VÍA AÉREA</t>
  </si>
  <si>
    <t>TRANSPORTE POR TUBERÍAS</t>
  </si>
  <si>
    <t>TRANSPORTE POR VÍA FÉRREA</t>
  </si>
  <si>
    <t>TRANSPORTE REGULAR INTERNACIONAL DE CARGA, POR VÍA AÉREA</t>
  </si>
  <si>
    <t>TRANSPORTE REGULAR INTERNACIONAL DE PASAJEROS, POR VÍA AÉREA</t>
  </si>
  <si>
    <t>TRANSPORTE REGULAR NACIONAL DE CARGA, POR VÍA AÉREA</t>
  </si>
  <si>
    <t>TRANSPORTE REGULAR NACIONAL DE PASAJEROS, POR VÍA AÉREA</t>
  </si>
  <si>
    <t>TRANSPORTE URBANO COLECTIVO REGULAR DE PASAJEROS</t>
  </si>
  <si>
    <t>TRATAMIENTO Y REVESTIMIENTO DE METALES; TRABAJOS DE INGENIERÍA MECÁNICA EN GENERAL REALIZADOS A CAMBIO DE UNA RETRIBUCIÓN O POR CONTRATACIÓN</t>
  </si>
  <si>
    <t>TRILLA DE CAFÉ</t>
  </si>
  <si>
    <t xml:space="preserve">Hogar </t>
  </si>
  <si>
    <t xml:space="preserve">Empleado </t>
  </si>
  <si>
    <t xml:space="preserve">Pensionado </t>
  </si>
  <si>
    <t>Fuerza Pública (Militar y Policía)</t>
  </si>
  <si>
    <t>Socio</t>
  </si>
  <si>
    <t>Servidor publico</t>
  </si>
  <si>
    <t>FERRISARIATOS</t>
  </si>
  <si>
    <t>CIIU</t>
  </si>
  <si>
    <t>CODIGO INTERNACINAL INDUSTRIAL UNIFORME</t>
  </si>
  <si>
    <t>BANCO DE LA REPUBLICA DE COLOMBIA, AHÍ SE ENCUENTRA</t>
  </si>
  <si>
    <t>PAIS DE NACIMIENTO O CONSTITUCION</t>
  </si>
  <si>
    <t>PAIS DE NACIONALIDAD</t>
  </si>
  <si>
    <t>PAIS DE ORIGEN DE FONDOS</t>
  </si>
  <si>
    <t>PAIS DESTINO DE FONDOS</t>
  </si>
  <si>
    <t>PAIS DE RESIDENCIA FISCAL</t>
  </si>
  <si>
    <t>JURISDICCIONES</t>
  </si>
  <si>
    <t xml:space="preserve">Abjasia </t>
  </si>
  <si>
    <t>Acrotiri y Dhekelia</t>
  </si>
  <si>
    <t>Afganistán</t>
  </si>
  <si>
    <t>Åland</t>
  </si>
  <si>
    <t>Albania (4)</t>
  </si>
  <si>
    <t>Irán (5)</t>
  </si>
  <si>
    <t>Alemania</t>
  </si>
  <si>
    <t>Andorra (2)</t>
  </si>
  <si>
    <t>Angola</t>
  </si>
  <si>
    <t xml:space="preserve">Panamá </t>
  </si>
  <si>
    <t>Anguila (1)</t>
  </si>
  <si>
    <t>Túnez</t>
  </si>
  <si>
    <t>Antigua y Barbuda (1)</t>
  </si>
  <si>
    <t>Antillas Neerlandesas (1)</t>
  </si>
  <si>
    <t>Arabia Saudita (2)</t>
  </si>
  <si>
    <t>Argelia</t>
  </si>
  <si>
    <t>Argentina</t>
  </si>
  <si>
    <t xml:space="preserve">Armenia </t>
  </si>
  <si>
    <t>Aruba (1)</t>
  </si>
  <si>
    <t>Australia</t>
  </si>
  <si>
    <t>Austria</t>
  </si>
  <si>
    <t xml:space="preserve">Azerbaiyán </t>
  </si>
  <si>
    <t>Bahamas (1)</t>
  </si>
  <si>
    <t>Bahréin (1)</t>
  </si>
  <si>
    <t>Bangladesh</t>
  </si>
  <si>
    <t>Barbados (5)</t>
  </si>
  <si>
    <t>Belarus</t>
  </si>
  <si>
    <t>Bélgica</t>
  </si>
  <si>
    <t>Belice (1)</t>
  </si>
  <si>
    <t>Benín</t>
  </si>
  <si>
    <t>Bermudas (1)</t>
  </si>
  <si>
    <t>Bielorrusia (4)</t>
  </si>
  <si>
    <t>Bolivia</t>
  </si>
  <si>
    <t>Bosnia-Herzegovina (4)</t>
  </si>
  <si>
    <t>Botswana (5)</t>
  </si>
  <si>
    <t>Brasil</t>
  </si>
  <si>
    <t>Brunei</t>
  </si>
  <si>
    <t>Bulgaria (4)</t>
  </si>
  <si>
    <t>Burkina Faso (5)</t>
  </si>
  <si>
    <t>Burundi (4)</t>
  </si>
  <si>
    <t>Bután</t>
  </si>
  <si>
    <t>Cabo Verde</t>
  </si>
  <si>
    <t>Camboya (5)</t>
  </si>
  <si>
    <t>Camerún</t>
  </si>
  <si>
    <t>Campione d'Italia (2)</t>
  </si>
  <si>
    <t>Canadá</t>
  </si>
  <si>
    <t>Chad</t>
  </si>
  <si>
    <t>Chile</t>
  </si>
  <si>
    <t>China</t>
  </si>
  <si>
    <t>Crimea (4)</t>
  </si>
  <si>
    <t>Chipre (1)</t>
  </si>
  <si>
    <t xml:space="preserve">Ecuador </t>
  </si>
  <si>
    <t>Comoras</t>
  </si>
  <si>
    <t>Congo (4)</t>
  </si>
  <si>
    <t>Corea del Norte (4)</t>
  </si>
  <si>
    <t>Corea del Sur (5)</t>
  </si>
  <si>
    <t>Costa de Marfil</t>
  </si>
  <si>
    <t>Costa Rica</t>
  </si>
  <si>
    <t>Croacia (4)</t>
  </si>
  <si>
    <t>Cuba (4)</t>
  </si>
  <si>
    <t>Dinamarca</t>
  </si>
  <si>
    <t>Djibouti</t>
  </si>
  <si>
    <t>Dominica (1)</t>
  </si>
  <si>
    <t>Colombia</t>
  </si>
  <si>
    <t>Egipto</t>
  </si>
  <si>
    <t>El Salvador</t>
  </si>
  <si>
    <t>Emiratos Árabes Unidos (2)</t>
  </si>
  <si>
    <t>Eritrea</t>
  </si>
  <si>
    <t>Eslovaquia</t>
  </si>
  <si>
    <t>Eslovenia (4)</t>
  </si>
  <si>
    <t>España</t>
  </si>
  <si>
    <t>Estados Federados de Micronesia</t>
  </si>
  <si>
    <t>Estados Unidos</t>
  </si>
  <si>
    <t>Estonia</t>
  </si>
  <si>
    <t>Etiopía</t>
  </si>
  <si>
    <t>Fiji (2)</t>
  </si>
  <si>
    <t>Filipinas</t>
  </si>
  <si>
    <t>Finlandia</t>
  </si>
  <si>
    <t>Francia</t>
  </si>
  <si>
    <t>Gabón</t>
  </si>
  <si>
    <t>Gambia</t>
  </si>
  <si>
    <t>Gaza y Jerico (5)</t>
  </si>
  <si>
    <t>Georgia</t>
  </si>
  <si>
    <t>Ghana (5)</t>
  </si>
  <si>
    <t>Gibraltar (1)</t>
  </si>
  <si>
    <t>Granada (1)</t>
  </si>
  <si>
    <t>Grecia</t>
  </si>
  <si>
    <t xml:space="preserve">Groenlandia </t>
  </si>
  <si>
    <t>Guadalupe (Departamento Francés de Ultramar)</t>
  </si>
  <si>
    <t>Guam (EEUU)</t>
  </si>
  <si>
    <t>Guatemala</t>
  </si>
  <si>
    <t>Guayana Francesa (Departamento Francés de Ultramar)</t>
  </si>
  <si>
    <t>Guernesey (1)</t>
  </si>
  <si>
    <t>Guinea</t>
  </si>
  <si>
    <t>Guinea Ecuatorial</t>
  </si>
  <si>
    <t>Guinea-Bissau</t>
  </si>
  <si>
    <t>Guyana</t>
  </si>
  <si>
    <t>Haití</t>
  </si>
  <si>
    <t>Hawaii (EEUU)</t>
  </si>
  <si>
    <t xml:space="preserve">Holanda </t>
  </si>
  <si>
    <t>Honduras</t>
  </si>
  <si>
    <t>Hong Kong</t>
  </si>
  <si>
    <t>Hungría</t>
  </si>
  <si>
    <t>Imperio Ruso</t>
  </si>
  <si>
    <t>India</t>
  </si>
  <si>
    <t>Indonesia</t>
  </si>
  <si>
    <t>Iraq (4)</t>
  </si>
  <si>
    <t>Irlanda</t>
  </si>
  <si>
    <t>Isla Ascensión (Territorio Británico de Ultramar en Santa Helena)</t>
  </si>
  <si>
    <t>Isla de Jersey (1)</t>
  </si>
  <si>
    <t>Isla de Navidad (Territorio Australiano de Ultramar)</t>
  </si>
  <si>
    <t>Isla de Pascua (Chile)</t>
  </si>
  <si>
    <t>Isla del Hombre (1)</t>
  </si>
  <si>
    <t>Islandia</t>
  </si>
  <si>
    <t>Islas Caimán (5)</t>
  </si>
  <si>
    <t xml:space="preserve">Islas Canarias </t>
  </si>
  <si>
    <t>Islas Cocos (Australia)</t>
  </si>
  <si>
    <t>Islas Cook (1)</t>
  </si>
  <si>
    <t>Islas del Canal (2)</t>
  </si>
  <si>
    <t>Islas Feroe (País Autogobernado en el Reino de Dinamarca)</t>
  </si>
  <si>
    <t>Islas Georgias del Sur y Sandwich del Sur (Territorio Británico de Ultramar)</t>
  </si>
  <si>
    <t xml:space="preserve">Islas Heard y McDonald </t>
  </si>
  <si>
    <t>Isla Johnston</t>
  </si>
  <si>
    <t>Islas Malvinas (Territorio Británico de Ultramar)</t>
  </si>
  <si>
    <t>Islas Marshall</t>
  </si>
  <si>
    <t>Islas Midway</t>
  </si>
  <si>
    <t>Islas Salomón</t>
  </si>
  <si>
    <t>Islas Turcas y Caicos (1)</t>
  </si>
  <si>
    <t>Islas Wake</t>
  </si>
  <si>
    <t>Islas Vírgenes Británicas (1)</t>
  </si>
  <si>
    <t>Islas Vírgenes de los Estados Unidos (1)</t>
  </si>
  <si>
    <t>Israel</t>
  </si>
  <si>
    <t>Italia</t>
  </si>
  <si>
    <t>Jamaica (5)</t>
  </si>
  <si>
    <t>Japón</t>
  </si>
  <si>
    <t>Jordania</t>
  </si>
  <si>
    <t>Kazajstán</t>
  </si>
  <si>
    <t>Kenia</t>
  </si>
  <si>
    <t>Kirguistán</t>
  </si>
  <si>
    <t>Kiribati</t>
  </si>
  <si>
    <t>Kosovo (4)</t>
  </si>
  <si>
    <t>Kuwait (4)</t>
  </si>
  <si>
    <t>Laos</t>
  </si>
  <si>
    <t>Lesoto</t>
  </si>
  <si>
    <t>Letonia</t>
  </si>
  <si>
    <t>Líbano (4)</t>
  </si>
  <si>
    <t>Liberia</t>
  </si>
  <si>
    <t>Libia  (4)</t>
  </si>
  <si>
    <t>Liechtenstein (1)</t>
  </si>
  <si>
    <t>Lituania</t>
  </si>
  <si>
    <t>Luxemburgo (2)</t>
  </si>
  <si>
    <t xml:space="preserve">Macao </t>
  </si>
  <si>
    <t>Macedonia (4)</t>
  </si>
  <si>
    <t>Madagascar</t>
  </si>
  <si>
    <t>Malasia</t>
  </si>
  <si>
    <t>Malawi</t>
  </si>
  <si>
    <t>Maldivas</t>
  </si>
  <si>
    <t>Mali</t>
  </si>
  <si>
    <t>Malta (1)</t>
  </si>
  <si>
    <t>Marianas del Norte (EEUU)</t>
  </si>
  <si>
    <t>Marruecos (5)</t>
  </si>
  <si>
    <t>Martinica (Departamento Francés de Ultramar)</t>
  </si>
  <si>
    <t>Mauricio (5)</t>
  </si>
  <si>
    <t>Mauritania</t>
  </si>
  <si>
    <t xml:space="preserve">Mayotte </t>
  </si>
  <si>
    <t>México</t>
  </si>
  <si>
    <t>Moldavia</t>
  </si>
  <si>
    <t>Mónaco (2)</t>
  </si>
  <si>
    <t>Mongolia</t>
  </si>
  <si>
    <t>Montenegro (4)</t>
  </si>
  <si>
    <t>Montserrat (1)</t>
  </si>
  <si>
    <t>Mozambique</t>
  </si>
  <si>
    <t xml:space="preserve">Myanmar </t>
  </si>
  <si>
    <t>Namibia</t>
  </si>
  <si>
    <t>Nagorno</t>
  </si>
  <si>
    <t>Nauru (1)</t>
  </si>
  <si>
    <t>Nepal</t>
  </si>
  <si>
    <t>Nicaragua (5)</t>
  </si>
  <si>
    <t>Níger</t>
  </si>
  <si>
    <t>Nigeria (3)</t>
  </si>
  <si>
    <t>Niue (1)</t>
  </si>
  <si>
    <t xml:space="preserve">Norfolk </t>
  </si>
  <si>
    <t>Noruega</t>
  </si>
  <si>
    <t xml:space="preserve">Nueva Caledonia </t>
  </si>
  <si>
    <t>Nueva Zelanda</t>
  </si>
  <si>
    <t>Omán</t>
  </si>
  <si>
    <t xml:space="preserve">Osetia del Sur </t>
  </si>
  <si>
    <t>Países Bajos</t>
  </si>
  <si>
    <t>Pakistán (5)</t>
  </si>
  <si>
    <t>Palau (1)</t>
  </si>
  <si>
    <t xml:space="preserve">Palestina </t>
  </si>
  <si>
    <t>Papúa Nueva Guinea</t>
  </si>
  <si>
    <t>Paraguay</t>
  </si>
  <si>
    <t>Perú</t>
  </si>
  <si>
    <t>Pitcairn (Gran Bretaña)</t>
  </si>
  <si>
    <t>Polinesia Francesa (Francia)</t>
  </si>
  <si>
    <t>Polonia</t>
  </si>
  <si>
    <t>Portugal</t>
  </si>
  <si>
    <t xml:space="preserve">Puerto Rico </t>
  </si>
  <si>
    <t>Qatar</t>
  </si>
  <si>
    <t>Reino Unido (2)</t>
  </si>
  <si>
    <t>República Centroafricana (4)</t>
  </si>
  <si>
    <t>República Checa</t>
  </si>
  <si>
    <t>República de Macedonia</t>
  </si>
  <si>
    <t>República Democrática del Congo (4)</t>
  </si>
  <si>
    <t>República Dominicana</t>
  </si>
  <si>
    <t>Reunión (Departamento Francés de Ultramar)</t>
  </si>
  <si>
    <t>Ruanda</t>
  </si>
  <si>
    <t>Rumania (4)</t>
  </si>
  <si>
    <t>Rusia (4)</t>
  </si>
  <si>
    <t xml:space="preserve">Sahara Occidental </t>
  </si>
  <si>
    <t>Samoa (1)</t>
  </si>
  <si>
    <t>Samoa Americana (EEUU)</t>
  </si>
  <si>
    <t>San Cristóbal y Nieves</t>
  </si>
  <si>
    <t>San Marino (1)</t>
  </si>
  <si>
    <t xml:space="preserve">San Pedro y Miquelón </t>
  </si>
  <si>
    <t>San Vicente y las Granadinas (1)</t>
  </si>
  <si>
    <t>Santa Helena (Territorio Británico de Ultramar)</t>
  </si>
  <si>
    <t>Santa Lucía (1)</t>
  </si>
  <si>
    <t>Santa Sede</t>
  </si>
  <si>
    <t>Santo Tomé y Príncipe</t>
  </si>
  <si>
    <t>Senegal (5)</t>
  </si>
  <si>
    <t>Serbia (4)</t>
  </si>
  <si>
    <t>Seychelles (1)</t>
  </si>
  <si>
    <t>Sierra Leona</t>
  </si>
  <si>
    <t>Singapur</t>
  </si>
  <si>
    <t>Siria (4)</t>
  </si>
  <si>
    <t>Somalia (4)</t>
  </si>
  <si>
    <t xml:space="preserve">Somalilandia </t>
  </si>
  <si>
    <t>Sri Lanka</t>
  </si>
  <si>
    <t>St. Kitts &amp; Nevis (1)</t>
  </si>
  <si>
    <t>Sudáfrica</t>
  </si>
  <si>
    <t>Sudán (4)</t>
  </si>
  <si>
    <t>Suecia</t>
  </si>
  <si>
    <t>Suiza (2)</t>
  </si>
  <si>
    <t>Surinam</t>
  </si>
  <si>
    <t xml:space="preserve">Svalbard y Jan Mayen </t>
  </si>
  <si>
    <t>Swazilandia</t>
  </si>
  <si>
    <t>Tadjikistan</t>
  </si>
  <si>
    <t>Tailandia</t>
  </si>
  <si>
    <t>Taiwán</t>
  </si>
  <si>
    <t>Tanzania</t>
  </si>
  <si>
    <t>Tayikistán</t>
  </si>
  <si>
    <t>Territorio Británico del Océano Índico (Territorio Británico de Ultramar)</t>
  </si>
  <si>
    <t>Territorios Australes Franceses (Territorio Francés de Ultramar)</t>
  </si>
  <si>
    <t>Timor Oriental</t>
  </si>
  <si>
    <t>Togo</t>
  </si>
  <si>
    <t>Tokelau (Nueva Zelanda)</t>
  </si>
  <si>
    <t>Tonga</t>
  </si>
  <si>
    <t>Transnistria (Independiente de facto dentro de Moldavia)</t>
  </si>
  <si>
    <t>Trinidad y Tobago (2)</t>
  </si>
  <si>
    <t>Tristán da Cunha (Territorio Británico de Ultramar en Santa Helena)</t>
  </si>
  <si>
    <t>Turkmenistán</t>
  </si>
  <si>
    <t>Turquía</t>
  </si>
  <si>
    <t>Tuvalu</t>
  </si>
  <si>
    <t>Ucrania</t>
  </si>
  <si>
    <t>Uganda(5)</t>
  </si>
  <si>
    <t>Uruguay (2)</t>
  </si>
  <si>
    <t>Uzbekistán</t>
  </si>
  <si>
    <t>Vanuatu (1)</t>
  </si>
  <si>
    <t>Vaticano</t>
  </si>
  <si>
    <t>Venezuela (4)</t>
  </si>
  <si>
    <t>Vietnam</t>
  </si>
  <si>
    <t>Wallis y Futuna</t>
  </si>
  <si>
    <t>Yemen (4)</t>
  </si>
  <si>
    <t>Yibuti</t>
  </si>
  <si>
    <t>Zaire</t>
  </si>
  <si>
    <t>Zambia</t>
  </si>
  <si>
    <t>Zimbabwe (4)</t>
  </si>
  <si>
    <t>SIGNIFICADO NÚMEROS EN PARÉNTESIS</t>
  </si>
  <si>
    <t>(1) Paraisos fiscales según la OCDE</t>
  </si>
  <si>
    <t xml:space="preserve">(2) Otros paraísos fiscales </t>
  </si>
  <si>
    <t xml:space="preserve">(3) Países recientemente retirados de la lista de países no cooperantes  </t>
  </si>
  <si>
    <t>(4) Paises sancionados y en alto riesgo en OFAC</t>
  </si>
  <si>
    <t>(5) Paises de alto riesgo segùn la Uniòn Europea</t>
  </si>
  <si>
    <t>(5) Paises con seguimiento intensificado por GAFI</t>
  </si>
  <si>
    <t>Paises que cumplen con GAFI</t>
  </si>
  <si>
    <t>Paises que cumplen con GAFI, pero tienen produccion de droga, terrorismo</t>
  </si>
  <si>
    <t>INVENTARIO DE PRODUCTOS</t>
  </si>
  <si>
    <t>APERTURA</t>
  </si>
  <si>
    <t>MOVIMIENTOS</t>
  </si>
  <si>
    <t>CANCELACION</t>
  </si>
  <si>
    <t>RESULTADOS</t>
  </si>
  <si>
    <t>PRODUCTOS O SERVICIOS</t>
  </si>
  <si>
    <t>CRUCE CON LISTAS</t>
  </si>
  <si>
    <t>NEGOCIACION INTERNACIONAL</t>
  </si>
  <si>
    <t>SIN DEPOSITO EN CUENTA INICIAL O SIN TRANSFERENCIA DE ACTIVO</t>
  </si>
  <si>
    <t>INVERSION NO JUSTIFICA EL RENDIMIENTO DEL PRODUCTO</t>
  </si>
  <si>
    <t>APERTURA SIN DISCRECIONALIDAD</t>
  </si>
  <si>
    <t>VENTA EN PERIODOS CORTOS DE TIEMPO</t>
  </si>
  <si>
    <t>RECOMPRA DE INSTRUMENTO FINANCIERO CON INTERVENCION DE VARIOS CLIENTES RELACIONADOS</t>
  </si>
  <si>
    <t>TRANSFERENCIAS O TRASLADO DE TITULOS</t>
  </si>
  <si>
    <t xml:space="preserve">RECOMPRA DE MISMO INSTRUMENTO FINANCIERO </t>
  </si>
  <si>
    <t>PRODUCTO CON BAJO RENDIMIENTO QUE SE  CANCELA EN CHEQUE</t>
  </si>
  <si>
    <t>BENEFICIARIO FINAL CON CUENTAS BANCARIAS DIFERENTES</t>
  </si>
  <si>
    <t>SUMATORIA</t>
  </si>
  <si>
    <t>RIESGO PRODUCTO</t>
  </si>
  <si>
    <t>CALIFICACION DE RIESGO</t>
  </si>
  <si>
    <t>MONTO INVERSION PERSONA NATURAL</t>
  </si>
  <si>
    <t>VALOR RIESGO</t>
  </si>
  <si>
    <t>MONTO INVERSION PERSONA JURIDICA</t>
  </si>
  <si>
    <t>FRECUENCIA</t>
  </si>
  <si>
    <t>TASA DE RENDIMIENTO</t>
  </si>
  <si>
    <t>SI: 0  NO=1</t>
  </si>
  <si>
    <t>SI= 1     NO=0</t>
  </si>
  <si>
    <t>SI=1   NO=0</t>
  </si>
  <si>
    <t>SI: 1     NO: 0</t>
  </si>
  <si>
    <t>ASESORIA</t>
  </si>
  <si>
    <t>MAYOR CUARTIL 3</t>
  </si>
  <si>
    <t>RECURRENTE</t>
  </si>
  <si>
    <t xml:space="preserve">MENOR </t>
  </si>
  <si>
    <t>PRODUCTO o SERVICIO</t>
  </si>
  <si>
    <t>MAS DE CUARTIL 1 HASTA CUARTIL 3</t>
  </si>
  <si>
    <t>HASTA CUARTIL 1</t>
  </si>
  <si>
    <t>NO RECURRENTE</t>
  </si>
  <si>
    <t>MAYOR</t>
  </si>
  <si>
    <t>JURIDICA</t>
  </si>
  <si>
    <t>ANEXO BUENA CALIDAD DE MATERIALES P. GLOBAL (PRIVADA)</t>
  </si>
  <si>
    <t>FIANZA LEGAL (FAC ACEPTADO) (PUBLICA)</t>
  </si>
  <si>
    <t>Canal para vinculación</t>
  </si>
  <si>
    <t>Canal DE OPERACIÓN</t>
  </si>
  <si>
    <t>Corredor de valores local</t>
  </si>
  <si>
    <t>Transferencia de dinero internacional</t>
  </si>
  <si>
    <t>Corredor de valores extranjero</t>
  </si>
  <si>
    <t>Transferencia de dinero local</t>
  </si>
  <si>
    <t>CANALES</t>
  </si>
  <si>
    <t>Referidor local o interno</t>
  </si>
  <si>
    <t>Efectivo</t>
  </si>
  <si>
    <t>Referidor extranjero</t>
  </si>
  <si>
    <t>Cheque de gerencia</t>
  </si>
  <si>
    <t>Asesor de valores local</t>
  </si>
  <si>
    <t>Transferencia de valores internacional</t>
  </si>
  <si>
    <t>Asesor de valores extranjero</t>
  </si>
  <si>
    <t>Transferencia de valores local</t>
  </si>
  <si>
    <t xml:space="preserve">Canal para Vinculación </t>
  </si>
  <si>
    <t>Canal de operación</t>
  </si>
  <si>
    <t xml:space="preserve">Señales de alerta relacionadas con el Perfil y la Actividad </t>
  </si>
  <si>
    <t>Señales de alerta relacionadas con transferencias de fondos y/o depósitos</t>
  </si>
  <si>
    <t>Señales de alerta relacionadas con Valores o Instrumentos Financieros al Portador</t>
  </si>
  <si>
    <t>Señales de Alerta relacionadas con las transacciones inusuales con valores o instrumentos financieros y actividad inusual en las cuentas de inversión de los clientes</t>
  </si>
  <si>
    <t>Señales de alerta relacionadas con el graude en Valores</t>
  </si>
  <si>
    <t>Señales de alerta de transacciones relacionadas con el Financiamiento del Terrorismo</t>
  </si>
  <si>
    <t>Cualquier alerta que se presente Art. 2 Acuerdo 4-2015</t>
  </si>
  <si>
    <t>Cualquier alerta que se presente Art. 3 Acuerdo 4-2015</t>
  </si>
  <si>
    <t>Cualquier alerta que se presente Art. 4 Acuerdo 4-2015</t>
  </si>
  <si>
    <t>Cualquier alerta que se presente Art. 6 Acuerdo 4-2015</t>
  </si>
  <si>
    <t>Cualquier alerta que se presente Art. 10 Acuerdo 4-2015</t>
  </si>
  <si>
    <t>Cualquier alerta que se presente Art. 11 Acuerdo 4-2015</t>
  </si>
  <si>
    <t>RIESGO TRANSACCIONAL DEL CLIENTE</t>
  </si>
  <si>
    <t>No se presenta alerta</t>
  </si>
  <si>
    <t>PERMITEN PARAMETRIZAR LAS ALERTAS DURANTE EL  MONITOREO</t>
  </si>
  <si>
    <t>Perfil de riesgo financiero</t>
  </si>
  <si>
    <t>Riesgo Transaccional</t>
  </si>
  <si>
    <t>RIESGO TRANSACCIONAL:</t>
  </si>
  <si>
    <t>RIESGO - CONTROLES</t>
  </si>
  <si>
    <t>ACCION A SEGUIR:</t>
  </si>
  <si>
    <t>CODIGO</t>
  </si>
  <si>
    <t>DETALLE</t>
  </si>
  <si>
    <t>ALTO USO DE EFECTIVO</t>
  </si>
  <si>
    <t>INGRESOS CICLICOS- CICLICIDD DE PRODUCCION</t>
  </si>
  <si>
    <t xml:space="preserve">ACTIVIDADES ECONÓMICAS INFORMALES </t>
  </si>
  <si>
    <t>CALIFICACION EVALUACION DE RIESGOS NACIONAL</t>
  </si>
  <si>
    <t>TIPOLOGIAS NACIONALES</t>
  </si>
  <si>
    <t>EXPERIENCIA DE  LA ENTIDAD</t>
  </si>
  <si>
    <t>TOTAL</t>
  </si>
  <si>
    <t>CONDICIONES:</t>
  </si>
  <si>
    <t>SI: 1 NO: 0</t>
  </si>
  <si>
    <t>SI: 1 NO=0</t>
  </si>
  <si>
    <t>SI: 1  NO: 0</t>
  </si>
  <si>
    <t>AQ111.21</t>
  </si>
  <si>
    <t>CODIO CIIU</t>
  </si>
  <si>
    <t>LISTADO DE CIUDADES</t>
  </si>
  <si>
    <t>CIUDAD FRONTERIZA</t>
  </si>
  <si>
    <t>PUERTO</t>
  </si>
  <si>
    <t>SALIDA AL MAR</t>
  </si>
  <si>
    <t>CRECIMIENTO DEMOGRAFICO</t>
  </si>
  <si>
    <t>ZONA FRANCA</t>
  </si>
  <si>
    <t>ZONA LIBRE DE COMERCIO</t>
  </si>
  <si>
    <t>EXPERIENCIA DE  LA ENTIDAD</t>
  </si>
  <si>
    <t>CALIFICACIÓN DE RIESGO</t>
  </si>
  <si>
    <t>SI: 1 NO=1</t>
  </si>
  <si>
    <t>PROVINCIA DE BOCAS DEL TORO</t>
  </si>
  <si>
    <t>PROVINCIA DE CHIRIQUÍ</t>
  </si>
  <si>
    <t>PROVINCIA DE COCLÉ</t>
  </si>
  <si>
    <t>PROVINCIA DE COLÓN</t>
  </si>
  <si>
    <t>PROVINCIA DE DARIÉN</t>
  </si>
  <si>
    <t>PROVINCIA DE HERRERA</t>
  </si>
  <si>
    <t>PROVINCIA DE LOS SANTOS</t>
  </si>
  <si>
    <t>PROVINCIA DE PANAMÁ</t>
  </si>
  <si>
    <t>PROVINCIA DE PANAMÁ OESTE</t>
  </si>
  <si>
    <t>PROVINCIA DE VERAGUAS</t>
  </si>
  <si>
    <t>COMARCA EMBERÁ-WOUNAAN</t>
  </si>
  <si>
    <t>COMARCA GUNA YALA</t>
  </si>
  <si>
    <t>COMARCA NASO TJËR DI</t>
  </si>
  <si>
    <t>COMARCA NGÄBE-BUGLÉ</t>
  </si>
  <si>
    <t>Patrimonio en negativo</t>
  </si>
  <si>
    <t>cuartil 1</t>
  </si>
  <si>
    <t>2do cuartil 50%</t>
  </si>
  <si>
    <t>3er, cuartil 75%</t>
  </si>
  <si>
    <t>cuartil 3</t>
  </si>
  <si>
    <t>FORMULA:</t>
  </si>
  <si>
    <t>CUARTIL.EXC</t>
  </si>
  <si>
    <t>Actividad Económica (Adecuada)</t>
  </si>
  <si>
    <t>2-Actividades a corto y a largo plazo de clínicas del día, básicas y generales, es decir, actividades médicas, de diagnóstico y de tratamiento.</t>
  </si>
  <si>
    <t>1er cuartil 25%</t>
  </si>
  <si>
    <t>El presente modelo de estructura para una matriz de riesgo de clientes, es solo una guía o formulación orientativa para quienes desean revisar sus estructuras internas, reforzarlas o construirlas, a partir de un modelo. De ninguna manera se debe entender que la Superitendencia está exigiendo el uso de este formato.</t>
  </si>
  <si>
    <t>El objetivo de proporcionarlo es el de brindar una guía a las entidades, para el desarrollo de esta herramienta y orientarles acerca de los factores y variables   mínimos que  deben considerar al momento del diseño de su matriz.
Esta guía busca brindar herramientas que les coadyuven con el objetivo de gestionar y mitigar eficazmente los riesgos asociados al BC/FT/FPADM, protegiendo así los mejores intereses de la organización.</t>
  </si>
  <si>
    <t>Se ha mantenido en  un formato pdf, pero quienes esten interesado en la prueba integral o ejercicios de práctica de la herramienta, pueden escribirnos a los siguientes correos: rgonzalez@supervalores.gob.pa ó fgutierre@supervalores.gob.pa</t>
  </si>
  <si>
    <t>CULTIVO DE FRIJOL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</si>
</sst>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1" formatCode="_-* #,##0_-;\-* #,##0_-;_-* &quot;-&quot;_-;_-@_-"/>
    <numFmt numFmtId="43" formatCode="_-* #,##0.00_-;\-* #,##0.00_-;_-* &quot;-&quot;??_-;_-@_-"/>
    <numFmt numFmtId="164" formatCode="_ * #,##0.00_ ;_ * \-#,##0.00_ ;_ * &quot;-&quot;??_ ;_ @_ "/>
    <numFmt numFmtId="165" formatCode="_ * #,##0_ ;_ * \-#,##0_ ;_ * &quot;-&quot;??_ ;_ @_ "/>
    <numFmt numFmtId="166" formatCode="0.0%"/>
    <numFmt numFmtId="167" formatCode="_ * #,##0.0000_ ;_ * \-#,##0.0000_ ;_ * &quot;-&quot;??_ ;_ @_ "/>
    <numFmt numFmtId="168" formatCode="_-* #,##0.00_-;\-* #,##0.00_-;_-* &quot;-&quot;_-;_-@_-"/>
  </numFmts>
  <fonts count="59" x14ac:knownFonts="1">
    <font>
      <sz val="10"/>
      <name val="Arial"/>
    </font>
    <font>
      <sz val="10"/>
      <name val="Arial"/>
      <family val="2"/>
    </font>
    <font>
      <sz val="8"/>
      <name val="Arial"/>
      <family val="2"/>
    </font>
    <font>
      <sz val="10"/>
      <name val="Arial"/>
      <family val="2"/>
    </font>
    <font>
      <sz val="10"/>
      <name val="Verdana"/>
      <family val="2"/>
    </font>
    <font>
      <b/>
      <sz val="10"/>
      <color indexed="9"/>
      <name val="Verdana"/>
      <family val="2"/>
    </font>
    <font>
      <b/>
      <sz val="10"/>
      <color indexed="62"/>
      <name val="Verdana"/>
      <family val="2"/>
    </font>
    <font>
      <b/>
      <sz val="10"/>
      <name val="Verdana"/>
      <family val="2"/>
    </font>
    <font>
      <sz val="8"/>
      <name val="Verdana"/>
      <family val="2"/>
    </font>
    <font>
      <b/>
      <sz val="10"/>
      <color indexed="58"/>
      <name val="Verdana"/>
      <family val="2"/>
    </font>
    <font>
      <sz val="10"/>
      <color indexed="9"/>
      <name val="Verdana"/>
      <family val="2"/>
    </font>
    <font>
      <sz val="10"/>
      <color indexed="58"/>
      <name val="Verdana"/>
      <family val="2"/>
    </font>
    <font>
      <b/>
      <sz val="8"/>
      <name val="Verdana"/>
      <family val="2"/>
    </font>
    <font>
      <b/>
      <sz val="8"/>
      <color indexed="9"/>
      <name val="Verdana"/>
      <family val="2"/>
    </font>
    <font>
      <sz val="8"/>
      <color indexed="9"/>
      <name val="Verdana"/>
      <family val="2"/>
    </font>
    <font>
      <b/>
      <sz val="8"/>
      <color indexed="62"/>
      <name val="Verdana"/>
      <family val="2"/>
    </font>
    <font>
      <b/>
      <sz val="8"/>
      <color indexed="81"/>
      <name val="Tahoma"/>
      <family val="2"/>
    </font>
    <font>
      <sz val="8"/>
      <color indexed="81"/>
      <name val="Tahoma"/>
      <family val="2"/>
    </font>
    <font>
      <sz val="11"/>
      <color indexed="10"/>
      <name val="Calibri"/>
      <family val="2"/>
    </font>
    <font>
      <b/>
      <sz val="11"/>
      <color indexed="52"/>
      <name val="Calibri"/>
      <family val="2"/>
    </font>
    <font>
      <b/>
      <sz val="11"/>
      <color indexed="9"/>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i/>
      <sz val="11"/>
      <color indexed="23"/>
      <name val="Calibri"/>
      <family val="2"/>
    </font>
    <font>
      <b/>
      <sz val="10"/>
      <name val="Arial"/>
      <family val="2"/>
    </font>
    <font>
      <sz val="11"/>
      <color theme="1"/>
      <name val="Calibri"/>
      <family val="2"/>
      <scheme val="minor"/>
    </font>
    <font>
      <sz val="10"/>
      <color theme="0"/>
      <name val="Verdana"/>
      <family val="2"/>
    </font>
    <font>
      <b/>
      <sz val="8"/>
      <color theme="0"/>
      <name val="Verdana"/>
      <family val="2"/>
    </font>
    <font>
      <sz val="12"/>
      <color theme="0"/>
      <name val="Calibri"/>
      <family val="2"/>
      <scheme val="minor"/>
    </font>
    <font>
      <sz val="11"/>
      <color theme="0"/>
      <name val="Calibri"/>
      <family val="2"/>
      <scheme val="minor"/>
    </font>
    <font>
      <sz val="12"/>
      <color theme="1"/>
      <name val="Arial"/>
      <family val="2"/>
    </font>
    <font>
      <sz val="11"/>
      <color theme="1"/>
      <name val="Arial"/>
      <family val="2"/>
    </font>
    <font>
      <sz val="12"/>
      <name val="Arial"/>
      <family val="2"/>
    </font>
    <font>
      <sz val="14"/>
      <name val="Arial"/>
      <family val="2"/>
    </font>
    <font>
      <sz val="9"/>
      <name val="Arial"/>
      <family val="2"/>
    </font>
    <font>
      <sz val="10"/>
      <color theme="1"/>
      <name val="Arial"/>
      <family val="2"/>
    </font>
    <font>
      <sz val="11"/>
      <color theme="1"/>
      <name val="Century Gothic"/>
      <family val="1"/>
    </font>
    <font>
      <b/>
      <sz val="12"/>
      <color theme="0"/>
      <name val="Calibri"/>
      <family val="2"/>
      <scheme val="minor"/>
    </font>
    <font>
      <sz val="10"/>
      <color theme="1"/>
      <name val="Verdana"/>
      <family val="2"/>
    </font>
    <font>
      <b/>
      <sz val="10"/>
      <color rgb="FFFF0000"/>
      <name val="Verdana"/>
      <family val="2"/>
    </font>
    <font>
      <sz val="11"/>
      <name val="Arial"/>
      <family val="2"/>
    </font>
    <font>
      <b/>
      <sz val="11"/>
      <color indexed="9"/>
      <name val="Arial"/>
      <family val="2"/>
    </font>
    <font>
      <b/>
      <sz val="16"/>
      <color rgb="FFFF0000"/>
      <name val="Arial"/>
      <family val="2"/>
    </font>
    <font>
      <b/>
      <sz val="8"/>
      <color rgb="FFFF0000"/>
      <name val="Verdana"/>
      <family val="2"/>
    </font>
    <font>
      <b/>
      <sz val="8"/>
      <color theme="1"/>
      <name val="Verdana"/>
      <family val="2"/>
    </font>
    <font>
      <b/>
      <sz val="10"/>
      <color theme="1"/>
      <name val="Verdana"/>
      <family val="2"/>
    </font>
    <font>
      <b/>
      <sz val="10"/>
      <color theme="1"/>
      <name val="Arial"/>
      <family val="2"/>
    </font>
    <font>
      <sz val="8"/>
      <color theme="1"/>
      <name val="Verdana"/>
      <family val="2"/>
    </font>
    <font>
      <b/>
      <sz val="10"/>
      <color theme="1"/>
      <name val="Century Gothic"/>
      <family val="1"/>
    </font>
    <font>
      <sz val="8"/>
      <color theme="0"/>
      <name val="Verdana"/>
      <family val="2"/>
    </font>
    <font>
      <b/>
      <sz val="10"/>
      <color theme="0"/>
      <name val="Verdana"/>
      <family val="2"/>
    </font>
    <font>
      <sz val="10"/>
      <color rgb="FFFF0000"/>
      <name val="Verdana"/>
      <family val="2"/>
    </font>
    <font>
      <sz val="8"/>
      <color rgb="FFFF0000"/>
      <name val="Verdana"/>
      <family val="2"/>
    </font>
    <font>
      <b/>
      <sz val="12"/>
      <name val="Arial"/>
      <family val="2"/>
    </font>
    <font>
      <sz val="12"/>
      <color theme="3" tint="0.39997558519241921"/>
      <name val="Arial"/>
      <family val="2"/>
    </font>
    <font>
      <sz val="12"/>
      <color rgb="FF0070C0"/>
      <name val="Arial"/>
      <family val="2"/>
    </font>
    <font>
      <u/>
      <sz val="12"/>
      <color rgb="FF0070C0"/>
      <name val="Arial"/>
      <family val="2"/>
    </font>
  </fonts>
  <fills count="22">
    <fill>
      <patternFill patternType="none"/>
    </fill>
    <fill>
      <patternFill patternType="gray125"/>
    </fill>
    <fill>
      <patternFill patternType="solid">
        <fgColor indexed="9"/>
      </patternFill>
    </fill>
    <fill>
      <patternFill patternType="solid">
        <fgColor indexed="26"/>
      </patternFill>
    </fill>
    <fill>
      <patternFill patternType="solid">
        <fgColor indexed="42"/>
      </patternFill>
    </fill>
    <fill>
      <patternFill patternType="solid">
        <fgColor indexed="55"/>
      </patternFill>
    </fill>
    <fill>
      <patternFill patternType="solid">
        <fgColor indexed="22"/>
        <bgColor indexed="64"/>
      </patternFill>
    </fill>
    <fill>
      <patternFill patternType="solid">
        <fgColor indexed="58"/>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3"/>
        <bgColor indexed="64"/>
      </patternFill>
    </fill>
    <fill>
      <patternFill patternType="solid">
        <fgColor theme="3" tint="-0.499984740745262"/>
        <bgColor indexed="64"/>
      </patternFill>
    </fill>
    <fill>
      <patternFill patternType="solid">
        <fgColor theme="0"/>
        <bgColor rgb="FF000000"/>
      </patternFill>
    </fill>
    <fill>
      <patternFill patternType="solid">
        <fgColor theme="0" tint="-0.249977111117893"/>
        <bgColor indexed="64"/>
      </patternFill>
    </fill>
    <fill>
      <patternFill patternType="solid">
        <fgColor rgb="FFFFFF00"/>
        <bgColor indexed="64"/>
      </patternFill>
    </fill>
    <fill>
      <patternFill patternType="solid">
        <fgColor rgb="FF00B050"/>
        <bgColor indexed="64"/>
      </patternFill>
    </fill>
    <fill>
      <patternFill patternType="solid">
        <fgColor rgb="FFFF0000"/>
        <bgColor indexed="64"/>
      </patternFill>
    </fill>
    <fill>
      <patternFill patternType="solid">
        <fgColor theme="3" tint="0.59999389629810485"/>
        <bgColor indexed="64"/>
      </patternFill>
    </fill>
    <fill>
      <patternFill patternType="solid">
        <fgColor theme="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right style="medium">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ck">
        <color indexed="64"/>
      </left>
      <right/>
      <top/>
      <bottom/>
      <diagonal/>
    </border>
    <border>
      <left style="thick">
        <color indexed="64"/>
      </left>
      <right/>
      <top/>
      <bottom style="thick">
        <color indexed="64"/>
      </bottom>
      <diagonal/>
    </border>
    <border>
      <left/>
      <right style="thick">
        <color indexed="64"/>
      </right>
      <top style="thick">
        <color indexed="64"/>
      </top>
      <bottom/>
      <diagonal/>
    </border>
    <border>
      <left/>
      <right style="thick">
        <color indexed="64"/>
      </right>
      <top/>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top style="double">
        <color indexed="64"/>
      </top>
      <bottom style="thick">
        <color indexed="64"/>
      </bottom>
      <diagonal/>
    </border>
    <border>
      <left style="double">
        <color indexed="64"/>
      </left>
      <right style="medium">
        <color indexed="64"/>
      </right>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double">
        <color indexed="64"/>
      </right>
      <top/>
      <bottom/>
      <diagonal/>
    </border>
    <border>
      <left/>
      <right style="medium">
        <color indexed="64"/>
      </right>
      <top/>
      <bottom/>
      <diagonal/>
    </border>
    <border>
      <left/>
      <right/>
      <top style="double">
        <color indexed="64"/>
      </top>
      <bottom style="medium">
        <color indexed="64"/>
      </bottom>
      <diagonal/>
    </border>
    <border>
      <left/>
      <right style="thin">
        <color indexed="64"/>
      </right>
      <top style="thin">
        <color indexed="64"/>
      </top>
      <bottom style="thin">
        <color indexed="64"/>
      </bottom>
      <diagonal/>
    </border>
    <border>
      <left style="hair">
        <color indexed="64"/>
      </left>
      <right style="medium">
        <color indexed="64"/>
      </right>
      <top/>
      <bottom/>
      <diagonal/>
    </border>
    <border>
      <left/>
      <right style="hair">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top/>
      <bottom style="thin">
        <color indexed="64"/>
      </bottom>
      <diagonal/>
    </border>
    <border>
      <left style="hair">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double">
        <color indexed="64"/>
      </top>
      <bottom style="medium">
        <color indexed="64"/>
      </bottom>
      <diagonal/>
    </border>
    <border>
      <left/>
      <right style="hair">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diagonal/>
    </border>
    <border>
      <left style="hair">
        <color indexed="64"/>
      </left>
      <right/>
      <top/>
      <bottom style="medium">
        <color indexed="64"/>
      </bottom>
      <diagonal/>
    </border>
  </borders>
  <cellStyleXfs count="15">
    <xf numFmtId="0" fontId="0" fillId="0" borderId="0"/>
    <xf numFmtId="0" fontId="18" fillId="0" borderId="0" applyNumberFormat="0" applyFill="0" applyBorder="0" applyAlignment="0" applyProtection="0"/>
    <xf numFmtId="0" fontId="19" fillId="2" borderId="1" applyNumberFormat="0" applyAlignment="0" applyProtection="0"/>
    <xf numFmtId="0" fontId="20" fillId="5" borderId="2" applyNumberFormat="0" applyAlignment="0" applyProtection="0"/>
    <xf numFmtId="0" fontId="21" fillId="4"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5" fillId="0" borderId="0" applyNumberFormat="0" applyFill="0" applyBorder="0" applyAlignment="0" applyProtection="0"/>
    <xf numFmtId="164" fontId="1" fillId="0" borderId="0" applyFont="0" applyFill="0" applyBorder="0" applyAlignment="0" applyProtection="0"/>
    <xf numFmtId="0" fontId="27" fillId="0" borderId="0"/>
    <xf numFmtId="0" fontId="3" fillId="0" borderId="0"/>
    <xf numFmtId="0" fontId="3" fillId="3" borderId="6" applyNumberFormat="0" applyFont="0" applyAlignment="0" applyProtection="0"/>
    <xf numFmtId="9" fontId="1" fillId="0" borderId="0" applyFont="0" applyFill="0" applyBorder="0" applyAlignment="0" applyProtection="0"/>
    <xf numFmtId="0" fontId="1" fillId="0" borderId="0"/>
  </cellStyleXfs>
  <cellXfs count="482">
    <xf numFmtId="0" fontId="0" fillId="0" borderId="0" xfId="0"/>
    <xf numFmtId="0" fontId="4" fillId="0" borderId="0" xfId="0" applyFont="1" applyProtection="1">
      <protection locked="0"/>
    </xf>
    <xf numFmtId="0" fontId="8" fillId="0" borderId="0" xfId="0" applyFont="1" applyProtection="1">
      <protection locked="0"/>
    </xf>
    <xf numFmtId="0" fontId="4" fillId="6" borderId="0" xfId="0" applyFont="1" applyFill="1" applyAlignment="1" applyProtection="1">
      <alignment horizontal="left"/>
      <protection locked="0"/>
    </xf>
    <xf numFmtId="0" fontId="8" fillId="0" borderId="0" xfId="0" applyFont="1"/>
    <xf numFmtId="0" fontId="7" fillId="0" borderId="0" xfId="0" applyFont="1" applyAlignment="1" applyProtection="1">
      <alignment horizontal="center"/>
      <protection locked="0"/>
    </xf>
    <xf numFmtId="0" fontId="11" fillId="0" borderId="0" xfId="0" applyFont="1" applyProtection="1">
      <protection locked="0"/>
    </xf>
    <xf numFmtId="9" fontId="4" fillId="0" borderId="0" xfId="0" applyNumberFormat="1" applyFont="1" applyProtection="1">
      <protection locked="0"/>
    </xf>
    <xf numFmtId="0" fontId="5" fillId="0" borderId="0" xfId="0" applyFont="1" applyProtection="1">
      <protection locked="0"/>
    </xf>
    <xf numFmtId="9" fontId="4" fillId="0" borderId="0" xfId="13" applyFont="1" applyFill="1" applyBorder="1" applyAlignment="1" applyProtection="1">
      <protection locked="0"/>
    </xf>
    <xf numFmtId="1" fontId="4" fillId="0" borderId="0" xfId="13" applyNumberFormat="1" applyFont="1" applyAlignment="1" applyProtection="1">
      <protection locked="0"/>
    </xf>
    <xf numFmtId="0" fontId="8" fillId="8" borderId="0" xfId="0" applyFont="1" applyFill="1" applyProtection="1">
      <protection locked="0"/>
    </xf>
    <xf numFmtId="0" fontId="8" fillId="8" borderId="11" xfId="0" applyFont="1" applyFill="1" applyBorder="1" applyProtection="1">
      <protection locked="0"/>
    </xf>
    <xf numFmtId="0" fontId="8" fillId="8" borderId="12" xfId="0" applyFont="1" applyFill="1" applyBorder="1" applyProtection="1">
      <protection locked="0"/>
    </xf>
    <xf numFmtId="0" fontId="8" fillId="8" borderId="13" xfId="0" applyFont="1" applyFill="1" applyBorder="1" applyProtection="1">
      <protection locked="0"/>
    </xf>
    <xf numFmtId="0" fontId="8" fillId="8" borderId="14" xfId="0" applyFont="1" applyFill="1" applyBorder="1" applyProtection="1">
      <protection locked="0"/>
    </xf>
    <xf numFmtId="0" fontId="6" fillId="8" borderId="0" xfId="0" applyFont="1" applyFill="1" applyAlignment="1" applyProtection="1">
      <alignment horizontal="center"/>
      <protection locked="0"/>
    </xf>
    <xf numFmtId="0" fontId="4" fillId="8" borderId="15" xfId="0" applyFont="1" applyFill="1" applyBorder="1" applyProtection="1">
      <protection locked="0"/>
    </xf>
    <xf numFmtId="0" fontId="9" fillId="8" borderId="16" xfId="0" applyFont="1" applyFill="1" applyBorder="1" applyProtection="1">
      <protection locked="0"/>
    </xf>
    <xf numFmtId="0" fontId="4" fillId="8" borderId="17" xfId="0" applyFont="1" applyFill="1" applyBorder="1" applyProtection="1">
      <protection locked="0"/>
    </xf>
    <xf numFmtId="0" fontId="9" fillId="8" borderId="18" xfId="0" applyFont="1" applyFill="1" applyBorder="1" applyProtection="1">
      <protection locked="0"/>
    </xf>
    <xf numFmtId="0" fontId="4" fillId="8" borderId="19" xfId="0" applyFont="1" applyFill="1" applyBorder="1" applyProtection="1">
      <protection locked="0"/>
    </xf>
    <xf numFmtId="0" fontId="8" fillId="8" borderId="15" xfId="0" applyFont="1" applyFill="1" applyBorder="1" applyProtection="1">
      <protection locked="0"/>
    </xf>
    <xf numFmtId="0" fontId="9" fillId="8" borderId="20" xfId="0" applyFont="1" applyFill="1" applyBorder="1" applyProtection="1">
      <protection locked="0"/>
    </xf>
    <xf numFmtId="0" fontId="4" fillId="8" borderId="21" xfId="0" applyFont="1" applyFill="1" applyBorder="1" applyProtection="1">
      <protection locked="0"/>
    </xf>
    <xf numFmtId="0" fontId="4" fillId="8" borderId="0" xfId="0" applyFont="1" applyFill="1" applyProtection="1">
      <protection locked="0"/>
    </xf>
    <xf numFmtId="0" fontId="8" fillId="8" borderId="23" xfId="0" applyFont="1" applyFill="1" applyBorder="1" applyProtection="1">
      <protection locked="0"/>
    </xf>
    <xf numFmtId="0" fontId="8" fillId="8" borderId="24" xfId="0" applyFont="1" applyFill="1" applyBorder="1" applyProtection="1">
      <protection locked="0"/>
    </xf>
    <xf numFmtId="0" fontId="8" fillId="8" borderId="25" xfId="0" applyFont="1" applyFill="1" applyBorder="1" applyProtection="1">
      <protection locked="0"/>
    </xf>
    <xf numFmtId="0" fontId="5" fillId="9" borderId="22" xfId="11" applyFont="1" applyFill="1" applyBorder="1" applyAlignment="1">
      <alignment horizontal="center"/>
    </xf>
    <xf numFmtId="0" fontId="5" fillId="9" borderId="22" xfId="0" applyFont="1" applyFill="1" applyBorder="1" applyAlignment="1" applyProtection="1">
      <alignment horizontal="center"/>
      <protection locked="0"/>
    </xf>
    <xf numFmtId="9" fontId="4" fillId="8" borderId="26" xfId="13" applyFont="1" applyFill="1" applyBorder="1" applyAlignment="1" applyProtection="1">
      <alignment horizontal="center"/>
      <protection locked="0"/>
    </xf>
    <xf numFmtId="0" fontId="9" fillId="8" borderId="0" xfId="0" applyFont="1" applyFill="1" applyProtection="1">
      <protection locked="0"/>
    </xf>
    <xf numFmtId="2" fontId="4" fillId="8" borderId="0" xfId="0" applyNumberFormat="1" applyFont="1" applyFill="1" applyProtection="1">
      <protection locked="0"/>
    </xf>
    <xf numFmtId="9" fontId="4" fillId="8" borderId="0" xfId="0" applyNumberFormat="1" applyFont="1" applyFill="1" applyAlignment="1" applyProtection="1">
      <alignment horizontal="center"/>
      <protection locked="0"/>
    </xf>
    <xf numFmtId="9" fontId="4" fillId="8" borderId="0" xfId="0" applyNumberFormat="1" applyFont="1" applyFill="1" applyProtection="1">
      <protection locked="0"/>
    </xf>
    <xf numFmtId="0" fontId="5" fillId="9" borderId="27" xfId="0" applyFont="1" applyFill="1" applyBorder="1" applyAlignment="1" applyProtection="1">
      <alignment horizontal="center"/>
      <protection locked="0"/>
    </xf>
    <xf numFmtId="0" fontId="4" fillId="8" borderId="11" xfId="0" applyFont="1" applyFill="1" applyBorder="1" applyProtection="1">
      <protection locked="0"/>
    </xf>
    <xf numFmtId="0" fontId="4" fillId="8" borderId="12" xfId="0" applyFont="1" applyFill="1" applyBorder="1" applyProtection="1">
      <protection locked="0"/>
    </xf>
    <xf numFmtId="0" fontId="4" fillId="8" borderId="13" xfId="0" applyFont="1" applyFill="1" applyBorder="1" applyProtection="1">
      <protection locked="0"/>
    </xf>
    <xf numFmtId="0" fontId="4" fillId="8" borderId="14" xfId="0" applyFont="1" applyFill="1" applyBorder="1" applyProtection="1">
      <protection locked="0"/>
    </xf>
    <xf numFmtId="0" fontId="6" fillId="8" borderId="0" xfId="0" applyFont="1" applyFill="1" applyProtection="1">
      <protection locked="0"/>
    </xf>
    <xf numFmtId="2" fontId="4" fillId="8" borderId="17" xfId="0" applyNumberFormat="1" applyFont="1" applyFill="1" applyBorder="1" applyAlignment="1" applyProtection="1">
      <alignment horizontal="center"/>
      <protection locked="0"/>
    </xf>
    <xf numFmtId="9" fontId="4" fillId="8" borderId="32" xfId="13" applyFont="1" applyFill="1" applyBorder="1" applyAlignment="1" applyProtection="1">
      <alignment horizontal="center"/>
      <protection locked="0"/>
    </xf>
    <xf numFmtId="0" fontId="4" fillId="8" borderId="19" xfId="0" applyFont="1" applyFill="1" applyBorder="1" applyAlignment="1" applyProtection="1">
      <alignment horizontal="center"/>
      <protection locked="0"/>
    </xf>
    <xf numFmtId="2" fontId="4" fillId="8" borderId="19" xfId="0" applyNumberFormat="1" applyFont="1" applyFill="1" applyBorder="1" applyAlignment="1" applyProtection="1">
      <alignment horizontal="center"/>
      <protection locked="0"/>
    </xf>
    <xf numFmtId="9" fontId="4" fillId="8" borderId="33" xfId="13" applyFont="1" applyFill="1" applyBorder="1" applyAlignment="1" applyProtection="1">
      <alignment horizontal="center"/>
      <protection locked="0"/>
    </xf>
    <xf numFmtId="0" fontId="4" fillId="8" borderId="21" xfId="0" applyFont="1" applyFill="1" applyBorder="1" applyAlignment="1" applyProtection="1">
      <alignment horizontal="center"/>
      <protection locked="0"/>
    </xf>
    <xf numFmtId="2" fontId="4" fillId="8" borderId="21" xfId="0" applyNumberFormat="1" applyFont="1" applyFill="1" applyBorder="1" applyAlignment="1" applyProtection="1">
      <alignment horizontal="center"/>
      <protection locked="0"/>
    </xf>
    <xf numFmtId="2" fontId="4" fillId="8" borderId="0" xfId="0" applyNumberFormat="1" applyFont="1" applyFill="1" applyAlignment="1" applyProtection="1">
      <alignment horizontal="right"/>
      <protection locked="0"/>
    </xf>
    <xf numFmtId="0" fontId="11" fillId="8" borderId="31" xfId="0" applyFont="1" applyFill="1" applyBorder="1" applyAlignment="1" applyProtection="1">
      <alignment horizontal="center"/>
      <protection locked="0"/>
    </xf>
    <xf numFmtId="0" fontId="11" fillId="8" borderId="27" xfId="0" applyFont="1" applyFill="1" applyBorder="1" applyAlignment="1" applyProtection="1">
      <alignment horizontal="center"/>
      <protection locked="0"/>
    </xf>
    <xf numFmtId="2" fontId="9" fillId="8" borderId="22" xfId="0" applyNumberFormat="1" applyFont="1" applyFill="1" applyBorder="1" applyProtection="1">
      <protection locked="0"/>
    </xf>
    <xf numFmtId="0" fontId="9" fillId="8" borderId="31" xfId="0" applyFont="1" applyFill="1" applyBorder="1" applyAlignment="1" applyProtection="1">
      <alignment horizontal="center"/>
      <protection locked="0"/>
    </xf>
    <xf numFmtId="0" fontId="8" fillId="10" borderId="8" xfId="0" applyFont="1" applyFill="1" applyBorder="1" applyProtection="1">
      <protection locked="0"/>
    </xf>
    <xf numFmtId="0" fontId="8" fillId="8" borderId="0" xfId="0" applyFont="1" applyFill="1"/>
    <xf numFmtId="0" fontId="8" fillId="8" borderId="11" xfId="0" applyFont="1" applyFill="1" applyBorder="1"/>
    <xf numFmtId="0" fontId="15" fillId="8" borderId="12" xfId="0" applyFont="1" applyFill="1" applyBorder="1" applyAlignment="1">
      <alignment horizontal="center"/>
    </xf>
    <xf numFmtId="0" fontId="8" fillId="8" borderId="12" xfId="0" applyFont="1" applyFill="1" applyBorder="1"/>
    <xf numFmtId="0" fontId="8" fillId="8" borderId="13" xfId="0" applyFont="1" applyFill="1" applyBorder="1"/>
    <xf numFmtId="0" fontId="8" fillId="8" borderId="14" xfId="0" applyFont="1" applyFill="1" applyBorder="1"/>
    <xf numFmtId="0" fontId="4" fillId="8" borderId="15" xfId="0" applyFont="1" applyFill="1" applyBorder="1"/>
    <xf numFmtId="0" fontId="6" fillId="8" borderId="15" xfId="0" applyFont="1" applyFill="1" applyBorder="1" applyAlignment="1">
      <alignment horizontal="center"/>
    </xf>
    <xf numFmtId="0" fontId="8" fillId="8" borderId="15" xfId="0" applyFont="1" applyFill="1" applyBorder="1"/>
    <xf numFmtId="0" fontId="8" fillId="8" borderId="23" xfId="0" applyFont="1" applyFill="1" applyBorder="1"/>
    <xf numFmtId="0" fontId="8" fillId="8" borderId="24" xfId="0" applyFont="1" applyFill="1" applyBorder="1"/>
    <xf numFmtId="0" fontId="8" fillId="8" borderId="25" xfId="0" applyFont="1" applyFill="1" applyBorder="1"/>
    <xf numFmtId="2" fontId="11" fillId="8" borderId="27" xfId="0" applyNumberFormat="1" applyFont="1" applyFill="1" applyBorder="1" applyAlignment="1" applyProtection="1">
      <alignment horizontal="center"/>
      <protection locked="0"/>
    </xf>
    <xf numFmtId="9" fontId="11" fillId="8" borderId="27" xfId="13" applyFont="1" applyFill="1" applyBorder="1" applyAlignment="1" applyProtection="1">
      <alignment horizontal="center"/>
      <protection locked="0"/>
    </xf>
    <xf numFmtId="2" fontId="11" fillId="8" borderId="22" xfId="0" applyNumberFormat="1" applyFont="1" applyFill="1" applyBorder="1" applyAlignment="1" applyProtection="1">
      <alignment horizontal="right"/>
      <protection locked="0"/>
    </xf>
    <xf numFmtId="2" fontId="4" fillId="8" borderId="12" xfId="0" applyNumberFormat="1" applyFont="1" applyFill="1" applyBorder="1" applyProtection="1">
      <protection locked="0"/>
    </xf>
    <xf numFmtId="0" fontId="4" fillId="8" borderId="23" xfId="0" applyFont="1" applyFill="1" applyBorder="1" applyProtection="1">
      <protection locked="0"/>
    </xf>
    <xf numFmtId="0" fontId="4" fillId="8" borderId="24" xfId="0" applyFont="1" applyFill="1" applyBorder="1" applyProtection="1">
      <protection locked="0"/>
    </xf>
    <xf numFmtId="0" fontId="4" fillId="8" borderId="25" xfId="0" applyFont="1" applyFill="1" applyBorder="1" applyProtection="1">
      <protection locked="0"/>
    </xf>
    <xf numFmtId="0" fontId="5" fillId="9" borderId="31" xfId="0" applyFont="1" applyFill="1" applyBorder="1" applyAlignment="1" applyProtection="1">
      <alignment horizontal="center"/>
      <protection locked="0"/>
    </xf>
    <xf numFmtId="166" fontId="11" fillId="8" borderId="27" xfId="13" applyNumberFormat="1" applyFont="1" applyFill="1" applyBorder="1" applyAlignment="1" applyProtection="1">
      <alignment horizontal="center"/>
      <protection locked="0"/>
    </xf>
    <xf numFmtId="0" fontId="4" fillId="0" borderId="0" xfId="0" applyFont="1" applyAlignment="1" applyProtection="1">
      <alignment horizontal="center"/>
      <protection locked="0"/>
    </xf>
    <xf numFmtId="9" fontId="4" fillId="0" borderId="0" xfId="0" applyNumberFormat="1" applyFont="1" applyAlignment="1" applyProtection="1">
      <alignment horizontal="center"/>
      <protection locked="0"/>
    </xf>
    <xf numFmtId="9" fontId="4" fillId="0" borderId="0" xfId="13" applyFont="1" applyFill="1" applyBorder="1" applyAlignment="1" applyProtection="1">
      <alignment wrapText="1"/>
      <protection locked="0"/>
    </xf>
    <xf numFmtId="0" fontId="9" fillId="12" borderId="16" xfId="0" applyFont="1" applyFill="1" applyBorder="1" applyProtection="1">
      <protection locked="0"/>
    </xf>
    <xf numFmtId="0" fontId="9" fillId="12" borderId="18" xfId="0" applyFont="1" applyFill="1" applyBorder="1" applyProtection="1">
      <protection locked="0"/>
    </xf>
    <xf numFmtId="0" fontId="9" fillId="12" borderId="20" xfId="0" applyFont="1" applyFill="1" applyBorder="1" applyProtection="1">
      <protection locked="0"/>
    </xf>
    <xf numFmtId="0" fontId="6" fillId="8" borderId="0" xfId="0" applyFont="1" applyFill="1" applyAlignment="1">
      <alignment horizontal="center"/>
    </xf>
    <xf numFmtId="0" fontId="8" fillId="11" borderId="0" xfId="0" applyFont="1" applyFill="1" applyProtection="1">
      <protection locked="0"/>
    </xf>
    <xf numFmtId="0" fontId="12" fillId="11" borderId="0" xfId="0" applyFont="1" applyFill="1"/>
    <xf numFmtId="0" fontId="8" fillId="11" borderId="0" xfId="0" applyFont="1" applyFill="1"/>
    <xf numFmtId="0" fontId="8" fillId="11" borderId="40" xfId="0" applyFont="1" applyFill="1" applyBorder="1" applyProtection="1">
      <protection locked="0"/>
    </xf>
    <xf numFmtId="0" fontId="12" fillId="11" borderId="0" xfId="0" applyFont="1" applyFill="1" applyProtection="1">
      <protection locked="0"/>
    </xf>
    <xf numFmtId="0" fontId="8" fillId="11" borderId="40" xfId="0" applyFont="1" applyFill="1" applyBorder="1" applyAlignment="1" applyProtection="1">
      <alignment horizontal="center"/>
      <protection locked="0"/>
    </xf>
    <xf numFmtId="0" fontId="5" fillId="9" borderId="36" xfId="0" applyFont="1" applyFill="1" applyBorder="1" applyAlignment="1" applyProtection="1">
      <alignment horizontal="center"/>
      <protection locked="0"/>
    </xf>
    <xf numFmtId="0" fontId="5" fillId="9" borderId="37" xfId="0" applyFont="1" applyFill="1" applyBorder="1" applyAlignment="1" applyProtection="1">
      <alignment horizontal="center"/>
      <protection locked="0"/>
    </xf>
    <xf numFmtId="2" fontId="4" fillId="8" borderId="65" xfId="0" applyNumberFormat="1" applyFont="1" applyFill="1" applyBorder="1" applyProtection="1">
      <protection locked="0"/>
    </xf>
    <xf numFmtId="9" fontId="4" fillId="8" borderId="66" xfId="13" applyFont="1" applyFill="1" applyBorder="1" applyAlignment="1" applyProtection="1">
      <alignment horizontal="center"/>
      <protection locked="0"/>
    </xf>
    <xf numFmtId="0" fontId="9" fillId="8" borderId="69" xfId="0" applyFont="1" applyFill="1" applyBorder="1" applyProtection="1">
      <protection locked="0"/>
    </xf>
    <xf numFmtId="0" fontId="4" fillId="8" borderId="70" xfId="0" applyFont="1" applyFill="1" applyBorder="1" applyProtection="1">
      <protection locked="0"/>
    </xf>
    <xf numFmtId="1" fontId="4" fillId="8" borderId="70" xfId="0" applyNumberFormat="1" applyFont="1" applyFill="1" applyBorder="1" applyProtection="1">
      <protection locked="0"/>
    </xf>
    <xf numFmtId="2" fontId="4" fillId="8" borderId="70" xfId="0" applyNumberFormat="1" applyFont="1" applyFill="1" applyBorder="1" applyProtection="1">
      <protection locked="0"/>
    </xf>
    <xf numFmtId="9" fontId="4" fillId="8" borderId="71" xfId="13" applyFont="1" applyFill="1" applyBorder="1" applyAlignment="1" applyProtection="1">
      <alignment horizontal="center"/>
      <protection locked="0"/>
    </xf>
    <xf numFmtId="0" fontId="14" fillId="11" borderId="8" xfId="0" applyFont="1" applyFill="1" applyBorder="1" applyProtection="1">
      <protection locked="0"/>
    </xf>
    <xf numFmtId="0" fontId="0" fillId="11" borderId="0" xfId="0" applyFill="1"/>
    <xf numFmtId="0" fontId="13" fillId="14" borderId="7" xfId="0" applyFont="1" applyFill="1" applyBorder="1" applyProtection="1">
      <protection locked="0"/>
    </xf>
    <xf numFmtId="0" fontId="8" fillId="11" borderId="40" xfId="0" applyFont="1" applyFill="1" applyBorder="1"/>
    <xf numFmtId="0" fontId="0" fillId="11" borderId="40" xfId="0" applyFill="1" applyBorder="1"/>
    <xf numFmtId="0" fontId="8" fillId="15" borderId="0" xfId="0" applyFont="1" applyFill="1" applyProtection="1">
      <protection locked="0"/>
    </xf>
    <xf numFmtId="0" fontId="13" fillId="11" borderId="40" xfId="0" applyFont="1" applyFill="1" applyBorder="1" applyProtection="1">
      <protection locked="0"/>
    </xf>
    <xf numFmtId="0" fontId="8" fillId="15" borderId="40" xfId="0" applyFont="1" applyFill="1" applyBorder="1"/>
    <xf numFmtId="0" fontId="8" fillId="15" borderId="40" xfId="0" applyFont="1" applyFill="1" applyBorder="1" applyProtection="1">
      <protection locked="0"/>
    </xf>
    <xf numFmtId="0" fontId="8" fillId="15" borderId="40" xfId="0" applyFont="1" applyFill="1" applyBorder="1" applyAlignment="1">
      <alignment horizontal="right"/>
    </xf>
    <xf numFmtId="0" fontId="32" fillId="11" borderId="40" xfId="0" applyFont="1" applyFill="1" applyBorder="1" applyAlignment="1">
      <alignment horizontal="left" vertical="center"/>
    </xf>
    <xf numFmtId="0" fontId="33" fillId="11" borderId="40" xfId="0" applyFont="1" applyFill="1" applyBorder="1" applyAlignment="1">
      <alignment horizontal="left" vertical="center" wrapText="1"/>
    </xf>
    <xf numFmtId="0" fontId="33" fillId="11" borderId="40" xfId="0" applyFont="1" applyFill="1" applyBorder="1" applyAlignment="1">
      <alignment horizontal="left" vertical="center"/>
    </xf>
    <xf numFmtId="0" fontId="0" fillId="0" borderId="40" xfId="0" applyBorder="1"/>
    <xf numFmtId="0" fontId="13" fillId="11" borderId="0" xfId="0" applyFont="1" applyFill="1" applyAlignment="1">
      <alignment horizontal="center"/>
    </xf>
    <xf numFmtId="0" fontId="36" fillId="11" borderId="0" xfId="0" applyFont="1" applyFill="1"/>
    <xf numFmtId="0" fontId="29" fillId="14" borderId="7" xfId="0" applyFont="1" applyFill="1" applyBorder="1" applyAlignment="1">
      <alignment horizontal="center"/>
    </xf>
    <xf numFmtId="0" fontId="29" fillId="14" borderId="56" xfId="0" applyFont="1" applyFill="1" applyBorder="1" applyAlignment="1">
      <alignment horizontal="center"/>
    </xf>
    <xf numFmtId="0" fontId="9" fillId="8" borderId="72" xfId="0" applyFont="1" applyFill="1" applyBorder="1" applyProtection="1">
      <protection locked="0"/>
    </xf>
    <xf numFmtId="2" fontId="4" fillId="8" borderId="73" xfId="0" applyNumberFormat="1" applyFont="1" applyFill="1" applyBorder="1" applyAlignment="1" applyProtection="1">
      <alignment horizontal="center"/>
      <protection locked="0"/>
    </xf>
    <xf numFmtId="9" fontId="4" fillId="8" borderId="74" xfId="13" applyFont="1" applyFill="1" applyBorder="1" applyAlignment="1" applyProtection="1">
      <alignment horizontal="center"/>
      <protection locked="0"/>
    </xf>
    <xf numFmtId="2" fontId="4" fillId="8" borderId="39" xfId="0" applyNumberFormat="1" applyFont="1" applyFill="1" applyBorder="1" applyAlignment="1" applyProtection="1">
      <alignment horizontal="center"/>
      <protection locked="0"/>
    </xf>
    <xf numFmtId="0" fontId="9" fillId="8" borderId="64" xfId="0" applyFont="1" applyFill="1" applyBorder="1"/>
    <xf numFmtId="0" fontId="4" fillId="8" borderId="65" xfId="0" applyFont="1" applyFill="1" applyBorder="1" applyAlignment="1">
      <alignment wrapText="1"/>
    </xf>
    <xf numFmtId="2" fontId="4" fillId="8" borderId="65" xfId="0" applyNumberFormat="1" applyFont="1" applyFill="1" applyBorder="1" applyAlignment="1" applyProtection="1">
      <alignment horizontal="center"/>
      <protection locked="0"/>
    </xf>
    <xf numFmtId="0" fontId="9" fillId="8" borderId="69" xfId="0" applyFont="1" applyFill="1" applyBorder="1"/>
    <xf numFmtId="0" fontId="4" fillId="8" borderId="70" xfId="0" applyFont="1" applyFill="1" applyBorder="1"/>
    <xf numFmtId="2" fontId="4" fillId="8" borderId="70" xfId="0" applyNumberFormat="1" applyFont="1" applyFill="1" applyBorder="1" applyAlignment="1" applyProtection="1">
      <alignment horizontal="center"/>
      <protection locked="0"/>
    </xf>
    <xf numFmtId="0" fontId="1" fillId="0" borderId="0" xfId="0" applyFont="1"/>
    <xf numFmtId="164" fontId="0" fillId="19" borderId="0" xfId="9" applyFont="1" applyFill="1"/>
    <xf numFmtId="164" fontId="0" fillId="18" borderId="0" xfId="9" applyFont="1" applyFill="1"/>
    <xf numFmtId="164" fontId="0" fillId="17" borderId="0" xfId="9" applyFont="1" applyFill="1"/>
    <xf numFmtId="164" fontId="0" fillId="0" borderId="0" xfId="9" applyFont="1"/>
    <xf numFmtId="165" fontId="0" fillId="0" borderId="0" xfId="9" applyNumberFormat="1" applyFont="1"/>
    <xf numFmtId="0" fontId="0" fillId="0" borderId="0" xfId="0" applyAlignment="1">
      <alignment horizontal="center"/>
    </xf>
    <xf numFmtId="9" fontId="0" fillId="0" borderId="0" xfId="13" applyFont="1"/>
    <xf numFmtId="0" fontId="0" fillId="0" borderId="75" xfId="0" applyBorder="1"/>
    <xf numFmtId="167" fontId="0" fillId="0" borderId="0" xfId="9" applyNumberFormat="1" applyFont="1"/>
    <xf numFmtId="164" fontId="0" fillId="0" borderId="0" xfId="0" applyNumberFormat="1"/>
    <xf numFmtId="0" fontId="0" fillId="9" borderId="40" xfId="0" applyFill="1" applyBorder="1" applyAlignment="1">
      <alignment horizontal="center"/>
    </xf>
    <xf numFmtId="0" fontId="31" fillId="9" borderId="40" xfId="0" applyFont="1" applyFill="1" applyBorder="1" applyAlignment="1">
      <alignment horizontal="center"/>
    </xf>
    <xf numFmtId="0" fontId="0" fillId="9" borderId="40" xfId="0" applyFill="1" applyBorder="1" applyAlignment="1">
      <alignment horizontal="center" wrapText="1"/>
    </xf>
    <xf numFmtId="0" fontId="30" fillId="11" borderId="0" xfId="0" applyFont="1" applyFill="1" applyAlignment="1">
      <alignment horizontal="center" wrapText="1"/>
    </xf>
    <xf numFmtId="41" fontId="0" fillId="11" borderId="40" xfId="0" applyNumberFormat="1" applyFill="1" applyBorder="1" applyAlignment="1">
      <alignment horizontal="center"/>
    </xf>
    <xf numFmtId="41" fontId="0" fillId="0" borderId="40" xfId="0" applyNumberFormat="1" applyBorder="1" applyAlignment="1">
      <alignment horizontal="center"/>
    </xf>
    <xf numFmtId="41" fontId="0" fillId="0" borderId="0" xfId="0" applyNumberFormat="1" applyAlignment="1">
      <alignment horizontal="center"/>
    </xf>
    <xf numFmtId="41" fontId="26" fillId="16" borderId="40" xfId="0" applyNumberFormat="1" applyFont="1" applyFill="1" applyBorder="1" applyAlignment="1">
      <alignment horizontal="center"/>
    </xf>
    <xf numFmtId="0" fontId="26" fillId="16" borderId="40" xfId="0" applyFont="1" applyFill="1" applyBorder="1" applyAlignment="1">
      <alignment horizontal="center" vertical="center"/>
    </xf>
    <xf numFmtId="0" fontId="26" fillId="16" borderId="40" xfId="0" applyFont="1" applyFill="1" applyBorder="1" applyAlignment="1">
      <alignment horizontal="center" vertical="center" wrapText="1"/>
    </xf>
    <xf numFmtId="0" fontId="39" fillId="11" borderId="0" xfId="0" applyFont="1" applyFill="1" applyAlignment="1">
      <alignment horizontal="center" vertical="center" wrapText="1"/>
    </xf>
    <xf numFmtId="0" fontId="26" fillId="0" borderId="0" xfId="0" applyFont="1" applyAlignment="1">
      <alignment horizontal="center" vertical="center"/>
    </xf>
    <xf numFmtId="0" fontId="8" fillId="9" borderId="34" xfId="0" applyFont="1" applyFill="1" applyBorder="1" applyProtection="1">
      <protection locked="0"/>
    </xf>
    <xf numFmtId="0" fontId="9" fillId="8" borderId="16" xfId="0" applyFont="1" applyFill="1" applyBorder="1" applyAlignment="1" applyProtection="1">
      <alignment vertical="center" wrapText="1"/>
      <protection locked="0"/>
    </xf>
    <xf numFmtId="0" fontId="4" fillId="8" borderId="19" xfId="0" applyFont="1" applyFill="1" applyBorder="1" applyAlignment="1" applyProtection="1">
      <alignment vertical="center" wrapText="1"/>
      <protection locked="0"/>
    </xf>
    <xf numFmtId="0" fontId="4" fillId="8" borderId="19" xfId="0" applyFont="1" applyFill="1" applyBorder="1" applyAlignment="1" applyProtection="1">
      <alignment horizontal="center" vertical="center"/>
      <protection locked="0"/>
    </xf>
    <xf numFmtId="2" fontId="4" fillId="8" borderId="19" xfId="0" applyNumberFormat="1" applyFont="1" applyFill="1" applyBorder="1" applyAlignment="1" applyProtection="1">
      <alignment horizontal="center" vertical="center"/>
      <protection locked="0"/>
    </xf>
    <xf numFmtId="0" fontId="9" fillId="8" borderId="72" xfId="0" applyFont="1" applyFill="1" applyBorder="1" applyAlignment="1" applyProtection="1">
      <alignment vertical="center" wrapText="1"/>
      <protection locked="0"/>
    </xf>
    <xf numFmtId="0" fontId="4" fillId="8" borderId="73" xfId="0" applyFont="1" applyFill="1" applyBorder="1" applyAlignment="1" applyProtection="1">
      <alignment vertical="center" wrapText="1"/>
      <protection locked="0"/>
    </xf>
    <xf numFmtId="0" fontId="4" fillId="8" borderId="73" xfId="0" applyFont="1" applyFill="1" applyBorder="1" applyAlignment="1" applyProtection="1">
      <alignment horizontal="center" vertical="center"/>
      <protection locked="0"/>
    </xf>
    <xf numFmtId="2" fontId="4" fillId="8" borderId="73" xfId="0" applyNumberFormat="1" applyFont="1" applyFill="1" applyBorder="1" applyAlignment="1" applyProtection="1">
      <alignment horizontal="center" vertical="center"/>
      <protection locked="0"/>
    </xf>
    <xf numFmtId="0" fontId="9" fillId="8" borderId="38" xfId="0" applyFont="1" applyFill="1" applyBorder="1" applyAlignment="1" applyProtection="1">
      <alignment vertical="center" wrapText="1"/>
      <protection locked="0"/>
    </xf>
    <xf numFmtId="0" fontId="4" fillId="8" borderId="21" xfId="0" applyFont="1" applyFill="1" applyBorder="1" applyAlignment="1" applyProtection="1">
      <alignment vertical="center" wrapText="1"/>
      <protection locked="0"/>
    </xf>
    <xf numFmtId="0" fontId="4" fillId="8" borderId="21" xfId="0" applyFont="1" applyFill="1" applyBorder="1" applyAlignment="1" applyProtection="1">
      <alignment horizontal="center" vertical="center"/>
      <protection locked="0"/>
    </xf>
    <xf numFmtId="2" fontId="4" fillId="8" borderId="21" xfId="0" applyNumberFormat="1" applyFont="1" applyFill="1" applyBorder="1" applyAlignment="1" applyProtection="1">
      <alignment horizontal="center" vertical="center"/>
      <protection locked="0"/>
    </xf>
    <xf numFmtId="0" fontId="13" fillId="7" borderId="8" xfId="0" applyFont="1" applyFill="1" applyBorder="1" applyAlignment="1" applyProtection="1">
      <alignment vertical="center" wrapText="1"/>
      <protection locked="0"/>
    </xf>
    <xf numFmtId="0" fontId="13" fillId="7" borderId="8" xfId="0" applyFont="1" applyFill="1" applyBorder="1" applyAlignment="1" applyProtection="1">
      <alignment horizontal="center" vertical="center"/>
      <protection locked="0"/>
    </xf>
    <xf numFmtId="0" fontId="12" fillId="0" borderId="0" xfId="0" applyFont="1" applyProtection="1">
      <protection locked="0"/>
    </xf>
    <xf numFmtId="0" fontId="8" fillId="10" borderId="0" xfId="0" applyFont="1" applyFill="1" applyAlignment="1" applyProtection="1">
      <alignment vertical="center"/>
      <protection locked="0"/>
    </xf>
    <xf numFmtId="0" fontId="8" fillId="10" borderId="0" xfId="0" applyFont="1" applyFill="1" applyAlignment="1">
      <alignment vertical="center"/>
    </xf>
    <xf numFmtId="0" fontId="8" fillId="10" borderId="8" xfId="0" applyFont="1" applyFill="1" applyBorder="1" applyAlignment="1" applyProtection="1">
      <alignment horizontal="center"/>
      <protection locked="0"/>
    </xf>
    <xf numFmtId="0" fontId="8" fillId="10" borderId="0" xfId="0" applyFont="1" applyFill="1" applyAlignment="1">
      <alignment horizontal="center" vertical="center"/>
    </xf>
    <xf numFmtId="0" fontId="8" fillId="10" borderId="0" xfId="0" applyFont="1" applyFill="1" applyAlignment="1" applyProtection="1">
      <alignment horizontal="center" vertical="center"/>
      <protection locked="0"/>
    </xf>
    <xf numFmtId="0" fontId="8" fillId="0" borderId="0" xfId="0" applyFont="1" applyAlignment="1" applyProtection="1">
      <alignment horizontal="center"/>
      <protection locked="0"/>
    </xf>
    <xf numFmtId="0" fontId="8" fillId="0" borderId="0" xfId="0" applyFont="1" applyAlignment="1" applyProtection="1">
      <alignment vertical="center"/>
      <protection locked="0"/>
    </xf>
    <xf numFmtId="0" fontId="13" fillId="0" borderId="0" xfId="0" applyFont="1" applyAlignment="1" applyProtection="1">
      <alignment vertical="center"/>
      <protection locked="0"/>
    </xf>
    <xf numFmtId="0" fontId="8" fillId="0" borderId="0" xfId="0" applyFont="1" applyAlignment="1">
      <alignment horizontal="center"/>
    </xf>
    <xf numFmtId="9" fontId="11" fillId="8" borderId="76" xfId="13" applyFont="1" applyFill="1" applyBorder="1" applyAlignment="1" applyProtection="1">
      <alignment horizontal="center"/>
      <protection locked="0"/>
    </xf>
    <xf numFmtId="0" fontId="5" fillId="9" borderId="41" xfId="11" applyFont="1" applyFill="1" applyBorder="1" applyAlignment="1">
      <alignment horizontal="center"/>
    </xf>
    <xf numFmtId="0" fontId="5" fillId="9" borderId="41" xfId="11" applyFont="1" applyFill="1" applyBorder="1" applyAlignment="1">
      <alignment horizontal="center" vertical="center" wrapText="1"/>
    </xf>
    <xf numFmtId="0" fontId="9" fillId="8" borderId="31" xfId="0" applyFont="1" applyFill="1" applyBorder="1" applyAlignment="1">
      <alignment horizontal="center" vertical="center"/>
    </xf>
    <xf numFmtId="0" fontId="9" fillId="8" borderId="27" xfId="0" applyFont="1" applyFill="1" applyBorder="1" applyAlignment="1">
      <alignment horizontal="center"/>
    </xf>
    <xf numFmtId="0" fontId="9" fillId="8" borderId="76" xfId="0" applyFont="1" applyFill="1" applyBorder="1" applyAlignment="1">
      <alignment horizontal="center"/>
    </xf>
    <xf numFmtId="0" fontId="8" fillId="11" borderId="0" xfId="0" applyFont="1" applyFill="1" applyAlignment="1" applyProtection="1">
      <alignment horizontal="center"/>
      <protection locked="0"/>
    </xf>
    <xf numFmtId="0" fontId="4" fillId="8" borderId="14" xfId="0" applyFont="1" applyFill="1" applyBorder="1" applyAlignment="1" applyProtection="1">
      <alignment vertical="center"/>
      <protection locked="0"/>
    </xf>
    <xf numFmtId="0" fontId="4" fillId="8" borderId="15" xfId="0" applyFont="1" applyFill="1" applyBorder="1" applyAlignment="1" applyProtection="1">
      <alignment vertical="center"/>
      <protection locked="0"/>
    </xf>
    <xf numFmtId="0" fontId="5" fillId="9" borderId="41" xfId="11" applyFont="1" applyFill="1" applyBorder="1" applyAlignment="1">
      <alignment horizontal="center" vertical="center"/>
    </xf>
    <xf numFmtId="43" fontId="9" fillId="8" borderId="22" xfId="0" applyNumberFormat="1" applyFont="1" applyFill="1" applyBorder="1" applyAlignment="1" applyProtection="1">
      <alignment vertical="center"/>
      <protection locked="0"/>
    </xf>
    <xf numFmtId="1" fontId="9" fillId="8" borderId="64" xfId="0" applyNumberFormat="1" applyFont="1" applyFill="1" applyBorder="1" applyAlignment="1" applyProtection="1">
      <alignment vertical="center" wrapText="1"/>
      <protection locked="0"/>
    </xf>
    <xf numFmtId="0" fontId="4" fillId="8" borderId="65" xfId="0" applyFont="1" applyFill="1" applyBorder="1" applyAlignment="1" applyProtection="1">
      <alignment vertical="center"/>
      <protection locked="0"/>
    </xf>
    <xf numFmtId="9" fontId="4" fillId="8" borderId="66" xfId="13" applyFont="1" applyFill="1" applyBorder="1" applyAlignment="1" applyProtection="1">
      <alignment horizontal="center" vertical="center"/>
      <protection locked="0"/>
    </xf>
    <xf numFmtId="1" fontId="9" fillId="8" borderId="67" xfId="0" applyNumberFormat="1" applyFont="1" applyFill="1" applyBorder="1" applyAlignment="1" applyProtection="1">
      <alignment vertical="center"/>
      <protection locked="0"/>
    </xf>
    <xf numFmtId="9" fontId="4" fillId="8" borderId="68" xfId="13" applyFont="1" applyFill="1" applyBorder="1" applyAlignment="1" applyProtection="1">
      <alignment horizontal="center" vertical="center"/>
      <protection locked="0"/>
    </xf>
    <xf numFmtId="0" fontId="4" fillId="8" borderId="45" xfId="0" applyFont="1" applyFill="1" applyBorder="1" applyAlignment="1" applyProtection="1">
      <alignment vertical="center"/>
      <protection locked="0"/>
    </xf>
    <xf numFmtId="0" fontId="4" fillId="8" borderId="40" xfId="0" applyFont="1" applyFill="1" applyBorder="1" applyAlignment="1" applyProtection="1">
      <alignment vertical="center"/>
      <protection locked="0"/>
    </xf>
    <xf numFmtId="1" fontId="4" fillId="8" borderId="65" xfId="0" applyNumberFormat="1" applyFont="1" applyFill="1" applyBorder="1" applyAlignment="1" applyProtection="1">
      <alignment horizontal="center" vertical="center"/>
      <protection locked="0"/>
    </xf>
    <xf numFmtId="2" fontId="4" fillId="8" borderId="65" xfId="0" applyNumberFormat="1" applyFont="1" applyFill="1" applyBorder="1" applyAlignment="1" applyProtection="1">
      <alignment horizontal="center" vertical="center"/>
      <protection locked="0"/>
    </xf>
    <xf numFmtId="1" fontId="4" fillId="8" borderId="40" xfId="0" applyNumberFormat="1" applyFont="1" applyFill="1" applyBorder="1" applyAlignment="1" applyProtection="1">
      <alignment horizontal="center" vertical="center"/>
      <protection locked="0"/>
    </xf>
    <xf numFmtId="2" fontId="4" fillId="8" borderId="40" xfId="0" applyNumberFormat="1" applyFont="1" applyFill="1" applyBorder="1" applyAlignment="1" applyProtection="1">
      <alignment horizontal="center" vertical="center"/>
      <protection locked="0"/>
    </xf>
    <xf numFmtId="1" fontId="4" fillId="8" borderId="45" xfId="0" applyNumberFormat="1" applyFont="1" applyFill="1" applyBorder="1" applyAlignment="1" applyProtection="1">
      <alignment horizontal="center" vertical="center"/>
      <protection locked="0"/>
    </xf>
    <xf numFmtId="2" fontId="4" fillId="8" borderId="45" xfId="0" applyNumberFormat="1" applyFont="1" applyFill="1" applyBorder="1" applyAlignment="1" applyProtection="1">
      <alignment horizontal="center" vertical="center"/>
      <protection locked="0"/>
    </xf>
    <xf numFmtId="2" fontId="9" fillId="8" borderId="41" xfId="0" applyNumberFormat="1" applyFont="1" applyFill="1" applyBorder="1" applyAlignment="1" applyProtection="1">
      <alignment horizontal="center"/>
      <protection locked="0"/>
    </xf>
    <xf numFmtId="2" fontId="9" fillId="8" borderId="41" xfId="0" applyNumberFormat="1" applyFont="1" applyFill="1" applyBorder="1" applyAlignment="1" applyProtection="1">
      <alignment horizontal="center" vertical="center"/>
      <protection locked="0"/>
    </xf>
    <xf numFmtId="0" fontId="40" fillId="11" borderId="40" xfId="0" applyFont="1" applyFill="1" applyBorder="1" applyProtection="1">
      <protection locked="0"/>
    </xf>
    <xf numFmtId="0" fontId="40" fillId="11" borderId="70" xfId="0" applyFont="1" applyFill="1" applyBorder="1" applyProtection="1">
      <protection locked="0"/>
    </xf>
    <xf numFmtId="0" fontId="40" fillId="11" borderId="0" xfId="0" applyFont="1" applyFill="1" applyProtection="1">
      <protection locked="0"/>
    </xf>
    <xf numFmtId="1" fontId="4" fillId="11" borderId="0" xfId="9" applyNumberFormat="1" applyFont="1" applyFill="1" applyBorder="1" applyAlignment="1" applyProtection="1">
      <alignment horizontal="center"/>
    </xf>
    <xf numFmtId="165" fontId="4" fillId="11" borderId="0" xfId="9" applyNumberFormat="1" applyFont="1" applyFill="1" applyAlignment="1" applyProtection="1">
      <alignment horizontal="center"/>
      <protection locked="0"/>
    </xf>
    <xf numFmtId="0" fontId="40" fillId="11" borderId="68" xfId="0" applyFont="1" applyFill="1" applyBorder="1" applyAlignment="1" applyProtection="1">
      <alignment horizontal="center"/>
      <protection locked="0"/>
    </xf>
    <xf numFmtId="0" fontId="40" fillId="11" borderId="59" xfId="0" applyFont="1" applyFill="1" applyBorder="1" applyAlignment="1" applyProtection="1">
      <alignment horizontal="center"/>
      <protection locked="0"/>
    </xf>
    <xf numFmtId="1" fontId="28" fillId="14" borderId="40" xfId="9" applyNumberFormat="1" applyFont="1" applyFill="1" applyBorder="1" applyAlignment="1" applyProtection="1">
      <alignment horizontal="center" vertical="center" wrapText="1"/>
    </xf>
    <xf numFmtId="0" fontId="28" fillId="14" borderId="40" xfId="0" applyFont="1" applyFill="1" applyBorder="1" applyAlignment="1" applyProtection="1">
      <alignment horizontal="center" vertical="center"/>
      <protection locked="0"/>
    </xf>
    <xf numFmtId="0" fontId="4" fillId="0" borderId="0" xfId="0" applyFont="1" applyAlignment="1" applyProtection="1">
      <alignment vertical="center"/>
      <protection locked="0"/>
    </xf>
    <xf numFmtId="1" fontId="28" fillId="14" borderId="40" xfId="9" applyNumberFormat="1" applyFont="1" applyFill="1" applyBorder="1" applyAlignment="1" applyProtection="1">
      <alignment horizontal="center" vertical="center"/>
    </xf>
    <xf numFmtId="0" fontId="13" fillId="14" borderId="40" xfId="0" applyFont="1" applyFill="1" applyBorder="1" applyAlignment="1" applyProtection="1">
      <alignment horizontal="center"/>
      <protection locked="0"/>
    </xf>
    <xf numFmtId="0" fontId="13" fillId="14" borderId="8" xfId="0" applyFont="1" applyFill="1" applyBorder="1" applyAlignment="1" applyProtection="1">
      <alignment horizontal="center"/>
      <protection locked="0"/>
    </xf>
    <xf numFmtId="0" fontId="13" fillId="11" borderId="0" xfId="0" applyFont="1" applyFill="1" applyAlignment="1" applyProtection="1">
      <alignment horizontal="center"/>
      <protection locked="0"/>
    </xf>
    <xf numFmtId="0" fontId="8" fillId="15" borderId="0" xfId="0" applyFont="1" applyFill="1" applyAlignment="1" applyProtection="1">
      <alignment horizontal="center"/>
      <protection locked="0"/>
    </xf>
    <xf numFmtId="0" fontId="4" fillId="8" borderId="17" xfId="0" applyFont="1" applyFill="1" applyBorder="1" applyAlignment="1" applyProtection="1">
      <alignment vertical="center"/>
      <protection locked="0"/>
    </xf>
    <xf numFmtId="0" fontId="4" fillId="8" borderId="19" xfId="0" applyFont="1" applyFill="1" applyBorder="1" applyAlignment="1" applyProtection="1">
      <alignment vertical="center"/>
      <protection locked="0"/>
    </xf>
    <xf numFmtId="9" fontId="4" fillId="8" borderId="33" xfId="13" applyFont="1" applyFill="1" applyBorder="1" applyAlignment="1" applyProtection="1">
      <alignment horizontal="center" vertical="center"/>
      <protection locked="0"/>
    </xf>
    <xf numFmtId="0" fontId="4" fillId="8" borderId="42" xfId="0" applyFont="1" applyFill="1" applyBorder="1" applyAlignment="1" applyProtection="1">
      <alignment vertical="center"/>
      <protection locked="0"/>
    </xf>
    <xf numFmtId="0" fontId="9" fillId="8" borderId="31" xfId="0" applyFont="1" applyFill="1" applyBorder="1" applyAlignment="1" applyProtection="1">
      <alignment vertical="center"/>
      <protection locked="0"/>
    </xf>
    <xf numFmtId="0" fontId="8" fillId="11" borderId="40" xfId="0" applyFont="1" applyFill="1" applyBorder="1" applyAlignment="1">
      <alignment horizontal="center"/>
    </xf>
    <xf numFmtId="0" fontId="7" fillId="8" borderId="22" xfId="0" applyFont="1" applyFill="1" applyBorder="1" applyAlignment="1" applyProtection="1">
      <alignment horizontal="center" vertical="center"/>
      <protection locked="0"/>
    </xf>
    <xf numFmtId="9" fontId="7" fillId="8" borderId="41" xfId="0" applyNumberFormat="1" applyFont="1" applyFill="1" applyBorder="1" applyAlignment="1" applyProtection="1">
      <alignment horizontal="center" wrapText="1"/>
      <protection locked="0"/>
    </xf>
    <xf numFmtId="0" fontId="9" fillId="8" borderId="0" xfId="0" applyFont="1" applyFill="1" applyAlignment="1" applyProtection="1">
      <alignment horizontal="center" vertical="center"/>
      <protection locked="0"/>
    </xf>
    <xf numFmtId="43" fontId="4" fillId="8" borderId="19" xfId="0" applyNumberFormat="1" applyFont="1" applyFill="1" applyBorder="1" applyAlignment="1" applyProtection="1">
      <alignment horizontal="center" vertical="center"/>
      <protection locked="0"/>
    </xf>
    <xf numFmtId="43" fontId="4" fillId="8" borderId="17" xfId="0" applyNumberFormat="1" applyFont="1" applyFill="1" applyBorder="1" applyAlignment="1" applyProtection="1">
      <alignment horizontal="center" vertical="center"/>
      <protection locked="0"/>
    </xf>
    <xf numFmtId="41" fontId="4" fillId="8" borderId="17" xfId="0" applyNumberFormat="1" applyFont="1" applyFill="1" applyBorder="1" applyAlignment="1" applyProtection="1">
      <alignment horizontal="center" vertical="center"/>
      <protection locked="0"/>
    </xf>
    <xf numFmtId="41" fontId="4" fillId="8" borderId="19" xfId="0" applyNumberFormat="1" applyFont="1" applyFill="1" applyBorder="1" applyAlignment="1" applyProtection="1">
      <alignment horizontal="center" vertical="center"/>
      <protection locked="0"/>
    </xf>
    <xf numFmtId="0" fontId="8" fillId="11" borderId="0" xfId="0" applyFont="1" applyFill="1" applyAlignment="1" applyProtection="1">
      <alignment horizontal="center" vertical="center"/>
      <protection locked="0"/>
    </xf>
    <xf numFmtId="0" fontId="8" fillId="0" borderId="0" xfId="0" applyFont="1" applyAlignment="1" applyProtection="1">
      <alignment horizontal="center" vertical="center"/>
      <protection locked="0"/>
    </xf>
    <xf numFmtId="43" fontId="41" fillId="20" borderId="41" xfId="11" applyNumberFormat="1" applyFont="1" applyFill="1" applyBorder="1" applyAlignment="1">
      <alignment horizontal="center" vertical="center"/>
    </xf>
    <xf numFmtId="0" fontId="9" fillId="8" borderId="38" xfId="0" applyFont="1" applyFill="1" applyBorder="1" applyAlignment="1" applyProtection="1">
      <alignment horizontal="center"/>
      <protection locked="0"/>
    </xf>
    <xf numFmtId="0" fontId="9" fillId="8" borderId="39" xfId="0" applyFont="1" applyFill="1" applyBorder="1" applyAlignment="1" applyProtection="1">
      <alignment horizontal="center"/>
      <protection locked="0"/>
    </xf>
    <xf numFmtId="2" fontId="9" fillId="8" borderId="10" xfId="0" applyNumberFormat="1" applyFont="1" applyFill="1" applyBorder="1"/>
    <xf numFmtId="0" fontId="5" fillId="9" borderId="34" xfId="11" applyFont="1" applyFill="1" applyBorder="1" applyAlignment="1">
      <alignment horizontal="center"/>
    </xf>
    <xf numFmtId="2" fontId="9" fillId="8" borderId="8" xfId="0" applyNumberFormat="1" applyFont="1" applyFill="1" applyBorder="1"/>
    <xf numFmtId="2" fontId="9" fillId="8" borderId="56" xfId="0" applyNumberFormat="1" applyFont="1" applyFill="1" applyBorder="1"/>
    <xf numFmtId="0" fontId="5" fillId="8" borderId="42" xfId="11" applyFont="1" applyFill="1" applyBorder="1" applyAlignment="1">
      <alignment horizontal="center"/>
    </xf>
    <xf numFmtId="0" fontId="5" fillId="8" borderId="10" xfId="11" applyFont="1" applyFill="1" applyBorder="1" applyAlignment="1">
      <alignment horizontal="center"/>
    </xf>
    <xf numFmtId="0" fontId="5" fillId="9" borderId="27" xfId="0" applyFont="1" applyFill="1" applyBorder="1" applyAlignment="1" applyProtection="1">
      <alignment horizontal="center" vertical="center"/>
      <protection locked="0"/>
    </xf>
    <xf numFmtId="0" fontId="5" fillId="9" borderId="22" xfId="0" applyFont="1" applyFill="1" applyBorder="1" applyAlignment="1" applyProtection="1">
      <alignment horizontal="center" vertical="center"/>
      <protection locked="0"/>
    </xf>
    <xf numFmtId="0" fontId="8" fillId="0" borderId="0" xfId="0" applyFont="1" applyAlignment="1">
      <alignment vertical="center"/>
    </xf>
    <xf numFmtId="0" fontId="8" fillId="0" borderId="0" xfId="0" applyFont="1" applyAlignment="1">
      <alignment horizontal="center" vertical="center"/>
    </xf>
    <xf numFmtId="0" fontId="11" fillId="8" borderId="89" xfId="0" applyFont="1" applyFill="1" applyBorder="1" applyAlignment="1" applyProtection="1">
      <alignment horizontal="center"/>
      <protection locked="0"/>
    </xf>
    <xf numFmtId="0" fontId="11" fillId="8" borderId="36" xfId="0" applyFont="1" applyFill="1" applyBorder="1" applyAlignment="1" applyProtection="1">
      <alignment horizontal="center"/>
      <protection locked="0"/>
    </xf>
    <xf numFmtId="2" fontId="41" fillId="8" borderId="37" xfId="0" applyNumberFormat="1" applyFont="1" applyFill="1" applyBorder="1" applyProtection="1">
      <protection locked="0"/>
    </xf>
    <xf numFmtId="0" fontId="9" fillId="8" borderId="90" xfId="0" applyFont="1" applyFill="1" applyBorder="1" applyAlignment="1" applyProtection="1">
      <alignment horizontal="center"/>
      <protection locked="0"/>
    </xf>
    <xf numFmtId="0" fontId="5" fillId="9" borderId="88" xfId="11" applyFont="1" applyFill="1" applyBorder="1" applyAlignment="1">
      <alignment horizontal="center" vertical="center"/>
    </xf>
    <xf numFmtId="0" fontId="11" fillId="8" borderId="9" xfId="0" applyFont="1" applyFill="1" applyBorder="1" applyAlignment="1" applyProtection="1">
      <alignment horizontal="center"/>
      <protection locked="0"/>
    </xf>
    <xf numFmtId="0" fontId="11" fillId="8" borderId="42" xfId="0" applyFont="1" applyFill="1" applyBorder="1" applyAlignment="1" applyProtection="1">
      <alignment horizontal="center"/>
      <protection locked="0"/>
    </xf>
    <xf numFmtId="2" fontId="9" fillId="8" borderId="10" xfId="0" applyNumberFormat="1" applyFont="1" applyFill="1" applyBorder="1" applyProtection="1">
      <protection locked="0"/>
    </xf>
    <xf numFmtId="0" fontId="4" fillId="0" borderId="40" xfId="0" applyFont="1" applyBorder="1"/>
    <xf numFmtId="0" fontId="4" fillId="0" borderId="40" xfId="0" applyFont="1" applyBorder="1" applyAlignment="1">
      <alignment horizontal="center"/>
    </xf>
    <xf numFmtId="0" fontId="5" fillId="9" borderId="22" xfId="14" applyFont="1" applyFill="1" applyBorder="1" applyAlignment="1">
      <alignment horizontal="center"/>
    </xf>
    <xf numFmtId="0" fontId="5" fillId="9" borderId="22" xfId="14" applyFont="1" applyFill="1" applyBorder="1" applyAlignment="1">
      <alignment horizontal="center" wrapText="1"/>
    </xf>
    <xf numFmtId="0" fontId="35" fillId="0" borderId="0" xfId="0" applyFont="1"/>
    <xf numFmtId="0" fontId="42" fillId="0" borderId="40" xfId="0" applyFont="1" applyBorder="1"/>
    <xf numFmtId="0" fontId="43" fillId="9" borderId="40" xfId="14" applyFont="1" applyFill="1" applyBorder="1" applyAlignment="1">
      <alignment horizontal="center"/>
    </xf>
    <xf numFmtId="0" fontId="34" fillId="0" borderId="40" xfId="0" applyFont="1" applyBorder="1"/>
    <xf numFmtId="0" fontId="7" fillId="12" borderId="16" xfId="0" applyFont="1" applyFill="1" applyBorder="1" applyAlignment="1" applyProtection="1">
      <alignment vertical="center"/>
      <protection locked="0"/>
    </xf>
    <xf numFmtId="0" fontId="7" fillId="12" borderId="18" xfId="0" applyFont="1" applyFill="1" applyBorder="1" applyAlignment="1" applyProtection="1">
      <alignment vertical="center"/>
      <protection locked="0"/>
    </xf>
    <xf numFmtId="0" fontId="7" fillId="12" borderId="20" xfId="0" applyFont="1" applyFill="1" applyBorder="1" applyProtection="1">
      <protection locked="0"/>
    </xf>
    <xf numFmtId="0" fontId="44" fillId="0" borderId="0" xfId="0" applyFont="1"/>
    <xf numFmtId="0" fontId="42" fillId="0" borderId="40" xfId="0" applyFont="1" applyBorder="1" applyAlignment="1">
      <alignment horizontal="center"/>
    </xf>
    <xf numFmtId="0" fontId="34" fillId="0" borderId="40" xfId="0" applyFont="1" applyBorder="1" applyAlignment="1">
      <alignment horizontal="center"/>
    </xf>
    <xf numFmtId="0" fontId="38" fillId="0" borderId="0" xfId="0" applyFont="1" applyAlignment="1">
      <alignment horizontal="center"/>
    </xf>
    <xf numFmtId="0" fontId="37" fillId="0" borderId="0" xfId="0" applyFont="1" applyAlignment="1">
      <alignment horizontal="center"/>
    </xf>
    <xf numFmtId="17" fontId="0" fillId="0" borderId="0" xfId="0" applyNumberFormat="1"/>
    <xf numFmtId="2" fontId="0" fillId="0" borderId="0" xfId="0" applyNumberFormat="1"/>
    <xf numFmtId="0" fontId="45" fillId="11" borderId="8" xfId="0" applyFont="1" applyFill="1" applyBorder="1" applyAlignment="1" applyProtection="1">
      <alignment horizontal="center" vertical="center"/>
      <protection locked="0"/>
    </xf>
    <xf numFmtId="0" fontId="8" fillId="0" borderId="0" xfId="0" applyFont="1" applyAlignment="1" applyProtection="1">
      <alignment wrapText="1"/>
      <protection locked="0"/>
    </xf>
    <xf numFmtId="0" fontId="8" fillId="11" borderId="0" xfId="0" applyFont="1" applyFill="1" applyAlignment="1" applyProtection="1">
      <alignment wrapText="1"/>
      <protection locked="0"/>
    </xf>
    <xf numFmtId="0" fontId="8" fillId="0" borderId="40" xfId="0" applyFont="1" applyBorder="1" applyAlignment="1" applyProtection="1">
      <alignment wrapText="1"/>
      <protection locked="0"/>
    </xf>
    <xf numFmtId="41" fontId="4" fillId="8" borderId="19" xfId="0" applyNumberFormat="1" applyFont="1" applyFill="1" applyBorder="1" applyAlignment="1" applyProtection="1">
      <alignment vertical="center"/>
      <protection locked="0"/>
    </xf>
    <xf numFmtId="0" fontId="8" fillId="0" borderId="40" xfId="0" applyFont="1" applyBorder="1" applyAlignment="1" applyProtection="1">
      <alignment horizontal="center" wrapText="1"/>
      <protection locked="0"/>
    </xf>
    <xf numFmtId="0" fontId="46" fillId="0" borderId="0" xfId="0" applyFont="1" applyProtection="1">
      <protection locked="0"/>
    </xf>
    <xf numFmtId="0" fontId="47" fillId="0" borderId="0" xfId="0" applyFont="1" applyProtection="1">
      <protection locked="0"/>
    </xf>
    <xf numFmtId="0" fontId="47" fillId="0" borderId="0" xfId="0" applyFont="1" applyAlignment="1" applyProtection="1">
      <alignment horizontal="center"/>
      <protection locked="0"/>
    </xf>
    <xf numFmtId="0" fontId="46" fillId="0" borderId="41" xfId="0" applyFont="1" applyBorder="1" applyAlignment="1" applyProtection="1">
      <alignment horizontal="center" vertical="center" wrapText="1"/>
      <protection locked="0"/>
    </xf>
    <xf numFmtId="0" fontId="46" fillId="0" borderId="0" xfId="0" applyFont="1" applyAlignment="1" applyProtection="1">
      <alignment horizontal="center"/>
      <protection locked="0"/>
    </xf>
    <xf numFmtId="0" fontId="40" fillId="0" borderId="0" xfId="0" applyFont="1" applyProtection="1">
      <protection locked="0"/>
    </xf>
    <xf numFmtId="0" fontId="40" fillId="0" borderId="0" xfId="0" applyFont="1" applyAlignment="1" applyProtection="1">
      <alignment horizontal="center"/>
      <protection locked="0"/>
    </xf>
    <xf numFmtId="0" fontId="46" fillId="0" borderId="82"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textRotation="90"/>
      <protection locked="0"/>
    </xf>
    <xf numFmtId="0" fontId="46" fillId="0" borderId="44" xfId="0" applyFont="1" applyBorder="1" applyAlignment="1" applyProtection="1">
      <alignment horizontal="center" vertical="center" wrapText="1"/>
      <protection locked="0"/>
    </xf>
    <xf numFmtId="0" fontId="49" fillId="0" borderId="0" xfId="0" applyFont="1" applyProtection="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protection locked="0"/>
    </xf>
    <xf numFmtId="0" fontId="49" fillId="0" borderId="0" xfId="0" applyFont="1" applyAlignment="1" applyProtection="1">
      <alignment vertical="center"/>
      <protection locked="0"/>
    </xf>
    <xf numFmtId="0" fontId="49" fillId="0" borderId="45" xfId="0" applyFont="1" applyBorder="1" applyAlignment="1" applyProtection="1">
      <alignment horizontal="center" vertical="center" wrapText="1"/>
      <protection locked="0"/>
    </xf>
    <xf numFmtId="0" fontId="49" fillId="0" borderId="83" xfId="0" applyFont="1" applyBorder="1" applyAlignment="1" applyProtection="1">
      <alignment horizontal="center" vertical="center" wrapText="1"/>
      <protection locked="0"/>
    </xf>
    <xf numFmtId="0" fontId="49" fillId="0" borderId="45" xfId="0" applyFont="1" applyBorder="1" applyAlignment="1" applyProtection="1">
      <alignment horizontal="center" wrapText="1"/>
      <protection locked="0"/>
    </xf>
    <xf numFmtId="0" fontId="49" fillId="0" borderId="45" xfId="0" applyFont="1" applyBorder="1" applyAlignment="1" applyProtection="1">
      <alignment horizontal="center"/>
      <protection locked="0"/>
    </xf>
    <xf numFmtId="0" fontId="49" fillId="0" borderId="46" xfId="0" applyFont="1" applyBorder="1" applyAlignment="1" applyProtection="1">
      <alignment horizontal="center"/>
      <protection locked="0"/>
    </xf>
    <xf numFmtId="0" fontId="49" fillId="0" borderId="45" xfId="0" applyFont="1" applyBorder="1" applyProtection="1">
      <protection locked="0"/>
    </xf>
    <xf numFmtId="0" fontId="49" fillId="0" borderId="40" xfId="0" applyFont="1" applyBorder="1" applyProtection="1">
      <protection locked="0"/>
    </xf>
    <xf numFmtId="0" fontId="49" fillId="0" borderId="40" xfId="0" applyFont="1" applyBorder="1" applyAlignment="1" applyProtection="1">
      <alignment horizontal="center"/>
      <protection locked="0"/>
    </xf>
    <xf numFmtId="0" fontId="49" fillId="0" borderId="83" xfId="0" applyFont="1" applyBorder="1" applyAlignment="1" applyProtection="1">
      <alignment horizontal="center"/>
      <protection locked="0"/>
    </xf>
    <xf numFmtId="0" fontId="50" fillId="0" borderId="40" xfId="0" applyFont="1" applyBorder="1" applyAlignment="1">
      <alignment horizontal="center"/>
    </xf>
    <xf numFmtId="0" fontId="49" fillId="0" borderId="61" xfId="0" applyFont="1" applyBorder="1" applyAlignment="1" applyProtection="1">
      <alignment horizontal="center"/>
      <protection locked="0"/>
    </xf>
    <xf numFmtId="0" fontId="49" fillId="0" borderId="40" xfId="0" applyFont="1" applyBorder="1" applyAlignment="1" applyProtection="1">
      <alignment horizontal="left" vertical="center" wrapText="1"/>
      <protection locked="0"/>
    </xf>
    <xf numFmtId="0" fontId="40" fillId="0" borderId="0" xfId="0" applyFont="1" applyAlignment="1" applyProtection="1">
      <alignment horizontal="center" vertical="center"/>
      <protection locked="0"/>
    </xf>
    <xf numFmtId="0" fontId="49" fillId="0" borderId="40" xfId="0" applyFont="1" applyBorder="1" applyAlignment="1" applyProtection="1">
      <alignment vertical="center"/>
      <protection locked="0"/>
    </xf>
    <xf numFmtId="0" fontId="49" fillId="0" borderId="61" xfId="0" applyFont="1" applyBorder="1" applyAlignment="1" applyProtection="1">
      <alignment horizontal="center" vertical="center"/>
      <protection locked="0"/>
    </xf>
    <xf numFmtId="0" fontId="49" fillId="0" borderId="40" xfId="0" applyFont="1" applyBorder="1" applyAlignment="1" applyProtection="1">
      <alignment horizontal="center" vertical="center"/>
      <protection locked="0"/>
    </xf>
    <xf numFmtId="0" fontId="49" fillId="0" borderId="0" xfId="0" applyFont="1" applyAlignment="1" applyProtection="1">
      <alignment horizontal="center"/>
      <protection locked="0"/>
    </xf>
    <xf numFmtId="9" fontId="40" fillId="0" borderId="0" xfId="0" applyNumberFormat="1" applyFont="1" applyProtection="1">
      <protection locked="0"/>
    </xf>
    <xf numFmtId="0" fontId="49" fillId="0" borderId="0" xfId="0" applyFont="1"/>
    <xf numFmtId="0" fontId="49" fillId="0" borderId="0" xfId="0" applyFont="1" applyAlignment="1">
      <alignment vertical="center"/>
    </xf>
    <xf numFmtId="2" fontId="40" fillId="0" borderId="0" xfId="0" applyNumberFormat="1" applyFont="1" applyProtection="1">
      <protection locked="0"/>
    </xf>
    <xf numFmtId="0" fontId="40" fillId="0" borderId="0" xfId="0" applyFont="1" applyAlignment="1" applyProtection="1">
      <alignment horizontal="left"/>
      <protection locked="0"/>
    </xf>
    <xf numFmtId="0" fontId="9" fillId="8" borderId="27" xfId="0" applyFont="1" applyFill="1" applyBorder="1" applyAlignment="1" applyProtection="1">
      <alignment horizontal="center"/>
      <protection locked="0"/>
    </xf>
    <xf numFmtId="0" fontId="9" fillId="8" borderId="76" xfId="0" applyFont="1" applyFill="1" applyBorder="1" applyAlignment="1" applyProtection="1">
      <alignment horizontal="center"/>
      <protection locked="0"/>
    </xf>
    <xf numFmtId="0" fontId="8" fillId="9" borderId="34" xfId="0" applyFont="1" applyFill="1" applyBorder="1" applyAlignment="1" applyProtection="1">
      <alignment horizontal="center"/>
      <protection locked="0"/>
    </xf>
    <xf numFmtId="0" fontId="11" fillId="8" borderId="27" xfId="0" applyFont="1" applyFill="1" applyBorder="1" applyAlignment="1" applyProtection="1">
      <alignment horizontal="center" vertical="center"/>
      <protection locked="0"/>
    </xf>
    <xf numFmtId="0" fontId="13" fillId="0" borderId="0" xfId="0" applyFont="1" applyProtection="1">
      <protection locked="0"/>
    </xf>
    <xf numFmtId="0" fontId="4" fillId="0" borderId="0" xfId="0" applyFont="1" applyAlignment="1" applyProtection="1">
      <alignment horizontal="center" vertical="center"/>
      <protection locked="0"/>
    </xf>
    <xf numFmtId="9" fontId="4" fillId="0" borderId="0" xfId="0" applyNumberFormat="1" applyFont="1" applyAlignment="1" applyProtection="1">
      <alignment horizontal="center" vertical="center"/>
      <protection locked="0"/>
    </xf>
    <xf numFmtId="0" fontId="8" fillId="0" borderId="40" xfId="0" applyFont="1" applyBorder="1"/>
    <xf numFmtId="0" fontId="8" fillId="0" borderId="40" xfId="0" applyFont="1" applyBorder="1" applyProtection="1">
      <protection locked="0"/>
    </xf>
    <xf numFmtId="0" fontId="8" fillId="0" borderId="45" xfId="0" applyFont="1" applyBorder="1"/>
    <xf numFmtId="0" fontId="8" fillId="0" borderId="45" xfId="0" applyFont="1" applyBorder="1" applyProtection="1">
      <protection locked="0"/>
    </xf>
    <xf numFmtId="0" fontId="13" fillId="21" borderId="57" xfId="0" applyFont="1" applyFill="1" applyBorder="1" applyAlignment="1" applyProtection="1">
      <alignment horizontal="center"/>
      <protection locked="0"/>
    </xf>
    <xf numFmtId="0" fontId="13" fillId="21" borderId="10" xfId="0" applyFont="1" applyFill="1" applyBorder="1" applyAlignment="1" applyProtection="1">
      <alignment horizontal="center"/>
      <protection locked="0"/>
    </xf>
    <xf numFmtId="0" fontId="13" fillId="21" borderId="9" xfId="0" applyFont="1" applyFill="1" applyBorder="1" applyAlignment="1" applyProtection="1">
      <alignment horizontal="center"/>
      <protection locked="0"/>
    </xf>
    <xf numFmtId="0" fontId="29" fillId="21" borderId="8" xfId="0" applyFont="1" applyFill="1" applyBorder="1" applyAlignment="1" applyProtection="1">
      <alignment vertical="center"/>
      <protection locked="0"/>
    </xf>
    <xf numFmtId="0" fontId="51" fillId="21" borderId="0" xfId="0" applyFont="1" applyFill="1" applyAlignment="1" applyProtection="1">
      <alignment vertical="center"/>
      <protection locked="0"/>
    </xf>
    <xf numFmtId="0" fontId="28" fillId="21" borderId="0" xfId="0" applyFont="1" applyFill="1" applyProtection="1">
      <protection locked="0"/>
    </xf>
    <xf numFmtId="0" fontId="13" fillId="14" borderId="8" xfId="0" applyFont="1" applyFill="1" applyBorder="1" applyAlignment="1" applyProtection="1">
      <alignment horizontal="center" vertical="center"/>
      <protection locked="0"/>
    </xf>
    <xf numFmtId="0" fontId="14" fillId="11" borderId="8" xfId="0" applyFont="1" applyFill="1" applyBorder="1" applyAlignment="1" applyProtection="1">
      <alignment horizontal="center" vertical="center"/>
      <protection locked="0"/>
    </xf>
    <xf numFmtId="0" fontId="8" fillId="11" borderId="45" xfId="0" applyFont="1" applyFill="1" applyBorder="1" applyProtection="1">
      <protection locked="0"/>
    </xf>
    <xf numFmtId="0" fontId="13" fillId="14" borderId="9" xfId="0" applyFont="1" applyFill="1" applyBorder="1" applyAlignment="1" applyProtection="1">
      <alignment horizontal="center" vertical="center"/>
      <protection locked="0"/>
    </xf>
    <xf numFmtId="0" fontId="13" fillId="14" borderId="10" xfId="0" applyFont="1" applyFill="1" applyBorder="1" applyAlignment="1" applyProtection="1">
      <alignment horizontal="center" vertical="center"/>
      <protection locked="0"/>
    </xf>
    <xf numFmtId="0" fontId="13" fillId="14" borderId="9" xfId="0" applyFont="1" applyFill="1" applyBorder="1" applyAlignment="1" applyProtection="1">
      <alignment horizontal="center" vertical="center" wrapText="1"/>
      <protection locked="0"/>
    </xf>
    <xf numFmtId="0" fontId="13" fillId="14" borderId="10" xfId="0" applyFont="1" applyFill="1" applyBorder="1" applyAlignment="1" applyProtection="1">
      <alignment horizontal="center" vertical="center" wrapText="1"/>
      <protection locked="0"/>
    </xf>
    <xf numFmtId="0" fontId="8" fillId="16" borderId="40" xfId="0" applyFont="1" applyFill="1" applyBorder="1" applyAlignment="1" applyProtection="1">
      <alignment wrapText="1"/>
      <protection locked="0"/>
    </xf>
    <xf numFmtId="0" fontId="8" fillId="16" borderId="40" xfId="0" applyFont="1" applyFill="1" applyBorder="1" applyAlignment="1" applyProtection="1">
      <alignment horizontal="center" wrapText="1"/>
      <protection locked="0"/>
    </xf>
    <xf numFmtId="0" fontId="9" fillId="8" borderId="9" xfId="0" applyFont="1" applyFill="1" applyBorder="1" applyAlignment="1" applyProtection="1">
      <alignment vertical="center"/>
      <protection locked="0"/>
    </xf>
    <xf numFmtId="0" fontId="7" fillId="8" borderId="41" xfId="0" applyFont="1" applyFill="1" applyBorder="1" applyAlignment="1" applyProtection="1">
      <alignment horizontal="center" vertical="center"/>
      <protection locked="0"/>
    </xf>
    <xf numFmtId="0" fontId="28" fillId="0" borderId="0" xfId="0" applyFont="1" applyAlignment="1" applyProtection="1">
      <alignment horizontal="center"/>
      <protection locked="0"/>
    </xf>
    <xf numFmtId="0" fontId="28" fillId="0" borderId="0" xfId="0" applyFont="1" applyAlignment="1" applyProtection="1">
      <alignment horizontal="center" vertical="center"/>
      <protection locked="0"/>
    </xf>
    <xf numFmtId="9" fontId="28" fillId="0" borderId="0" xfId="0" applyNumberFormat="1" applyFont="1" applyAlignment="1" applyProtection="1">
      <alignment horizontal="center" vertical="center"/>
      <protection locked="0"/>
    </xf>
    <xf numFmtId="0" fontId="51" fillId="0" borderId="0" xfId="0" applyFont="1" applyAlignment="1" applyProtection="1">
      <alignment horizontal="center"/>
      <protection locked="0"/>
    </xf>
    <xf numFmtId="0" fontId="28" fillId="0" borderId="0" xfId="0" applyFont="1" applyProtection="1">
      <protection locked="0"/>
    </xf>
    <xf numFmtId="0" fontId="4" fillId="8" borderId="0" xfId="0" applyFont="1" applyFill="1" applyAlignment="1" applyProtection="1">
      <alignment vertical="center"/>
      <protection locked="0"/>
    </xf>
    <xf numFmtId="0" fontId="7" fillId="8" borderId="0" xfId="0" applyFont="1" applyFill="1" applyAlignment="1" applyProtection="1">
      <alignment horizontal="center"/>
      <protection locked="0"/>
    </xf>
    <xf numFmtId="43" fontId="4" fillId="8" borderId="17" xfId="0" applyNumberFormat="1" applyFont="1" applyFill="1" applyBorder="1" applyAlignment="1" applyProtection="1">
      <alignment horizontal="center"/>
      <protection locked="0"/>
    </xf>
    <xf numFmtId="43" fontId="4" fillId="8" borderId="19" xfId="0" applyNumberFormat="1" applyFont="1" applyFill="1" applyBorder="1" applyAlignment="1" applyProtection="1">
      <alignment horizontal="center"/>
      <protection locked="0"/>
    </xf>
    <xf numFmtId="0" fontId="9" fillId="8" borderId="87" xfId="0" applyFont="1" applyFill="1" applyBorder="1" applyAlignment="1" applyProtection="1">
      <alignment horizontal="center" vertical="center"/>
      <protection locked="0"/>
    </xf>
    <xf numFmtId="0" fontId="52" fillId="9" borderId="41" xfId="14" applyFont="1" applyFill="1" applyBorder="1" applyAlignment="1">
      <alignment horizontal="center" vertical="center"/>
    </xf>
    <xf numFmtId="0" fontId="9" fillId="0" borderId="0" xfId="0" applyFont="1" applyProtection="1">
      <protection locked="0"/>
    </xf>
    <xf numFmtId="1" fontId="4" fillId="0" borderId="0" xfId="0" applyNumberFormat="1" applyFont="1" applyProtection="1">
      <protection locked="0"/>
    </xf>
    <xf numFmtId="0" fontId="53" fillId="0" borderId="0" xfId="0" applyFont="1" applyProtection="1">
      <protection locked="0"/>
    </xf>
    <xf numFmtId="0" fontId="53" fillId="0" borderId="0" xfId="0" applyFont="1" applyAlignment="1" applyProtection="1">
      <alignment horizontal="center" vertical="center"/>
      <protection locked="0"/>
    </xf>
    <xf numFmtId="0" fontId="53" fillId="8" borderId="13" xfId="0" applyFont="1" applyFill="1" applyBorder="1" applyProtection="1">
      <protection locked="0"/>
    </xf>
    <xf numFmtId="0" fontId="53" fillId="8" borderId="15" xfId="0" applyFont="1" applyFill="1" applyBorder="1" applyProtection="1">
      <protection locked="0"/>
    </xf>
    <xf numFmtId="0" fontId="53" fillId="8" borderId="15" xfId="0" applyFont="1" applyFill="1" applyBorder="1" applyAlignment="1" applyProtection="1">
      <alignment vertical="center"/>
      <protection locked="0"/>
    </xf>
    <xf numFmtId="0" fontId="54" fillId="9" borderId="34" xfId="0" applyFont="1" applyFill="1" applyBorder="1" applyProtection="1">
      <protection locked="0"/>
    </xf>
    <xf numFmtId="0" fontId="54" fillId="11" borderId="0" xfId="0" applyFont="1" applyFill="1" applyProtection="1">
      <protection locked="0"/>
    </xf>
    <xf numFmtId="0" fontId="54" fillId="0" borderId="0" xfId="0" applyFont="1" applyProtection="1">
      <protection locked="0"/>
    </xf>
    <xf numFmtId="0" fontId="54" fillId="11" borderId="0" xfId="0" applyFont="1" applyFill="1" applyAlignment="1" applyProtection="1">
      <alignment horizontal="center" vertical="center"/>
      <protection locked="0"/>
    </xf>
    <xf numFmtId="0" fontId="53" fillId="8" borderId="14" xfId="0" applyFont="1" applyFill="1" applyBorder="1" applyProtection="1">
      <protection locked="0"/>
    </xf>
    <xf numFmtId="0" fontId="54" fillId="21" borderId="0" xfId="0" applyFont="1" applyFill="1" applyAlignment="1" applyProtection="1">
      <alignment vertical="center"/>
      <protection locked="0"/>
    </xf>
    <xf numFmtId="0" fontId="54" fillId="16" borderId="40" xfId="0" applyFont="1" applyFill="1" applyBorder="1" applyAlignment="1" applyProtection="1">
      <alignment wrapText="1"/>
      <protection locked="0"/>
    </xf>
    <xf numFmtId="0" fontId="54" fillId="16" borderId="40" xfId="0" applyFont="1" applyFill="1" applyBorder="1" applyAlignment="1" applyProtection="1">
      <alignment horizontal="center" wrapText="1"/>
      <protection locked="0"/>
    </xf>
    <xf numFmtId="168" fontId="4" fillId="8" borderId="19" xfId="0" applyNumberFormat="1" applyFont="1" applyFill="1" applyBorder="1" applyAlignment="1" applyProtection="1">
      <alignment horizontal="center" vertical="center"/>
      <protection locked="0"/>
    </xf>
    <xf numFmtId="0" fontId="9" fillId="8" borderId="36" xfId="0" applyFont="1" applyFill="1" applyBorder="1" applyAlignment="1" applyProtection="1">
      <alignment horizontal="center" vertical="center"/>
      <protection locked="0"/>
    </xf>
    <xf numFmtId="0" fontId="12" fillId="14" borderId="7" xfId="0" applyFont="1" applyFill="1" applyBorder="1" applyAlignment="1" applyProtection="1">
      <alignment horizontal="center"/>
      <protection locked="0"/>
    </xf>
    <xf numFmtId="0" fontId="51" fillId="11" borderId="0" xfId="0" applyFont="1" applyFill="1" applyProtection="1">
      <protection locked="0"/>
    </xf>
    <xf numFmtId="9" fontId="28" fillId="0" borderId="0" xfId="0" applyNumberFormat="1" applyFont="1" applyProtection="1">
      <protection locked="0"/>
    </xf>
    <xf numFmtId="0" fontId="51" fillId="0" borderId="0" xfId="0" applyFont="1" applyProtection="1">
      <protection locked="0"/>
    </xf>
    <xf numFmtId="9" fontId="28" fillId="0" borderId="0" xfId="0" applyNumberFormat="1" applyFont="1" applyAlignment="1" applyProtection="1">
      <alignment horizontal="center"/>
      <protection locked="0"/>
    </xf>
    <xf numFmtId="0" fontId="4" fillId="11" borderId="40" xfId="0" applyFont="1" applyFill="1" applyBorder="1"/>
    <xf numFmtId="0" fontId="4" fillId="11" borderId="40" xfId="0" applyFont="1" applyFill="1" applyBorder="1" applyAlignment="1">
      <alignment horizontal="center" vertical="center"/>
    </xf>
    <xf numFmtId="0" fontId="4" fillId="16" borderId="40" xfId="0" applyFont="1" applyFill="1" applyBorder="1" applyAlignment="1">
      <alignment horizontal="center" vertical="center"/>
    </xf>
    <xf numFmtId="0" fontId="4" fillId="11" borderId="40" xfId="0" applyFont="1" applyFill="1" applyBorder="1" applyAlignment="1">
      <alignment horizontal="center"/>
    </xf>
    <xf numFmtId="0" fontId="4" fillId="16" borderId="40" xfId="0" applyFont="1" applyFill="1" applyBorder="1" applyAlignment="1">
      <alignment horizontal="center"/>
    </xf>
    <xf numFmtId="0" fontId="53" fillId="11" borderId="40" xfId="0" applyFont="1" applyFill="1" applyBorder="1" applyAlignment="1">
      <alignment horizontal="center"/>
    </xf>
    <xf numFmtId="0" fontId="53" fillId="16" borderId="40" xfId="0" applyFont="1" applyFill="1" applyBorder="1" applyAlignment="1">
      <alignment horizontal="center"/>
    </xf>
    <xf numFmtId="0" fontId="4" fillId="11" borderId="0" xfId="0" applyFont="1" applyFill="1"/>
    <xf numFmtId="0" fontId="4" fillId="11" borderId="0" xfId="0" applyFont="1" applyFill="1" applyAlignment="1">
      <alignment horizontal="center"/>
    </xf>
    <xf numFmtId="0" fontId="55" fillId="0" borderId="0" xfId="0" applyFont="1" applyAlignment="1">
      <alignment horizontal="justify" vertical="center"/>
    </xf>
    <xf numFmtId="0" fontId="34" fillId="0" borderId="0" xfId="0" applyFont="1"/>
    <xf numFmtId="0" fontId="34" fillId="0" borderId="0" xfId="0" applyFont="1" applyAlignment="1">
      <alignment horizontal="justify" vertical="center"/>
    </xf>
    <xf numFmtId="0" fontId="57" fillId="0" borderId="0" xfId="0" applyFont="1" applyAlignment="1">
      <alignment horizontal="justify" vertical="center"/>
    </xf>
    <xf numFmtId="0" fontId="56" fillId="0" borderId="0" xfId="0" applyFont="1"/>
    <xf numFmtId="0" fontId="58" fillId="0" borderId="0" xfId="0" applyFont="1" applyAlignment="1">
      <alignment horizontal="justify" vertical="center" wrapText="1"/>
    </xf>
    <xf numFmtId="0" fontId="57" fillId="0" borderId="0" xfId="0" applyFont="1" applyAlignment="1">
      <alignment horizontal="left" wrapText="1"/>
    </xf>
    <xf numFmtId="0" fontId="10" fillId="9" borderId="47" xfId="0" applyFont="1" applyFill="1" applyBorder="1" applyAlignment="1" applyProtection="1">
      <alignment horizontal="center"/>
      <protection locked="0"/>
    </xf>
    <xf numFmtId="0" fontId="10" fillId="9" borderId="48" xfId="0" applyFont="1" applyFill="1" applyBorder="1" applyAlignment="1" applyProtection="1">
      <alignment horizontal="center"/>
      <protection locked="0"/>
    </xf>
    <xf numFmtId="0" fontId="4" fillId="9" borderId="49" xfId="0" applyFont="1" applyFill="1" applyBorder="1" applyAlignment="1" applyProtection="1">
      <alignment horizontal="center"/>
      <protection locked="0"/>
    </xf>
    <xf numFmtId="0" fontId="0" fillId="9" borderId="50" xfId="0" applyFill="1" applyBorder="1"/>
    <xf numFmtId="0" fontId="0" fillId="9" borderId="51" xfId="0" applyFill="1" applyBorder="1"/>
    <xf numFmtId="0" fontId="11" fillId="9" borderId="52" xfId="0" applyFont="1" applyFill="1" applyBorder="1" applyAlignment="1" applyProtection="1">
      <alignment horizontal="center"/>
      <protection locked="0"/>
    </xf>
    <xf numFmtId="0" fontId="11" fillId="9" borderId="53" xfId="0" applyFont="1" applyFill="1" applyBorder="1" applyAlignment="1" applyProtection="1">
      <alignment horizontal="center"/>
      <protection locked="0"/>
    </xf>
    <xf numFmtId="0" fontId="4" fillId="9" borderId="54" xfId="0" applyFont="1" applyFill="1" applyBorder="1" applyAlignment="1" applyProtection="1">
      <alignment horizontal="center"/>
      <protection locked="0"/>
    </xf>
    <xf numFmtId="0" fontId="5" fillId="9" borderId="9" xfId="0" applyFont="1" applyFill="1" applyBorder="1" applyAlignment="1">
      <alignment horizontal="center"/>
    </xf>
    <xf numFmtId="0" fontId="5" fillId="9" borderId="42" xfId="0" applyFont="1" applyFill="1" applyBorder="1" applyAlignment="1">
      <alignment horizontal="center"/>
    </xf>
    <xf numFmtId="0" fontId="5" fillId="9" borderId="10" xfId="0" applyFont="1" applyFill="1" applyBorder="1" applyAlignment="1">
      <alignment horizontal="center"/>
    </xf>
    <xf numFmtId="0" fontId="9" fillId="8" borderId="9" xfId="0" applyFont="1" applyFill="1" applyBorder="1" applyAlignment="1" applyProtection="1">
      <alignment horizontal="center"/>
      <protection locked="0"/>
    </xf>
    <xf numFmtId="0" fontId="9" fillId="8" borderId="42" xfId="0" applyFont="1" applyFill="1" applyBorder="1" applyAlignment="1" applyProtection="1">
      <alignment horizontal="center"/>
      <protection locked="0"/>
    </xf>
    <xf numFmtId="0" fontId="9" fillId="8" borderId="10" xfId="0" applyFont="1" applyFill="1" applyBorder="1" applyAlignment="1" applyProtection="1">
      <alignment horizontal="center"/>
      <protection locked="0"/>
    </xf>
    <xf numFmtId="0" fontId="9" fillId="8" borderId="31" xfId="0" applyFont="1" applyFill="1" applyBorder="1" applyAlignment="1" applyProtection="1">
      <alignment horizontal="center"/>
      <protection locked="0"/>
    </xf>
    <xf numFmtId="0" fontId="9" fillId="8" borderId="27" xfId="0" applyFont="1" applyFill="1" applyBorder="1" applyAlignment="1" applyProtection="1">
      <alignment horizontal="center"/>
      <protection locked="0"/>
    </xf>
    <xf numFmtId="0" fontId="9" fillId="8" borderId="76" xfId="0" applyFont="1" applyFill="1" applyBorder="1" applyAlignment="1" applyProtection="1">
      <alignment horizontal="center"/>
      <protection locked="0"/>
    </xf>
    <xf numFmtId="0" fontId="28" fillId="13" borderId="59" xfId="0" applyFont="1" applyFill="1" applyBorder="1" applyAlignment="1" applyProtection="1">
      <alignment horizontal="center" vertical="center" wrapText="1"/>
      <protection locked="0"/>
    </xf>
    <xf numFmtId="0" fontId="28" fillId="0" borderId="59" xfId="0" applyFont="1" applyBorder="1" applyAlignment="1">
      <alignment horizontal="center" vertical="center" wrapText="1"/>
    </xf>
    <xf numFmtId="0" fontId="9" fillId="8" borderId="85" xfId="0" applyFont="1" applyFill="1" applyBorder="1" applyAlignment="1" applyProtection="1">
      <alignment horizontal="center" vertical="center"/>
      <protection locked="0"/>
    </xf>
    <xf numFmtId="0" fontId="9" fillId="8" borderId="88" xfId="0" applyFont="1" applyFill="1" applyBorder="1" applyAlignment="1" applyProtection="1">
      <alignment horizontal="center" vertical="center"/>
      <protection locked="0"/>
    </xf>
    <xf numFmtId="0" fontId="8" fillId="9" borderId="86" xfId="0" applyFont="1" applyFill="1" applyBorder="1" applyAlignment="1" applyProtection="1">
      <alignment horizontal="center"/>
      <protection locked="0"/>
    </xf>
    <xf numFmtId="0" fontId="8" fillId="9" borderId="60" xfId="0" applyFont="1" applyFill="1" applyBorder="1" applyAlignment="1" applyProtection="1">
      <alignment horizontal="center"/>
      <protection locked="0"/>
    </xf>
    <xf numFmtId="0" fontId="8" fillId="9" borderId="7" xfId="0" applyFont="1" applyFill="1" applyBorder="1" applyAlignment="1" applyProtection="1">
      <alignment horizontal="center"/>
      <protection locked="0"/>
    </xf>
    <xf numFmtId="0" fontId="8" fillId="9" borderId="8" xfId="0" applyFont="1" applyFill="1" applyBorder="1" applyAlignment="1" applyProtection="1">
      <alignment horizontal="center"/>
      <protection locked="0"/>
    </xf>
    <xf numFmtId="0" fontId="8" fillId="9" borderId="56" xfId="0" applyFont="1" applyFill="1" applyBorder="1" applyAlignment="1" applyProtection="1">
      <alignment horizontal="center"/>
      <protection locked="0"/>
    </xf>
    <xf numFmtId="0" fontId="8" fillId="9" borderId="58" xfId="0" applyFont="1" applyFill="1" applyBorder="1" applyAlignment="1" applyProtection="1">
      <alignment horizontal="center"/>
      <protection locked="0"/>
    </xf>
    <xf numFmtId="0" fontId="54" fillId="9" borderId="55" xfId="0" applyFont="1" applyFill="1" applyBorder="1" applyAlignment="1" applyProtection="1">
      <alignment horizontal="center"/>
      <protection locked="0"/>
    </xf>
    <xf numFmtId="0" fontId="5" fillId="9" borderId="57" xfId="0" applyFont="1" applyFill="1" applyBorder="1" applyAlignment="1">
      <alignment horizontal="center"/>
    </xf>
    <xf numFmtId="0" fontId="5" fillId="9" borderId="43" xfId="0" applyFont="1" applyFill="1" applyBorder="1" applyAlignment="1">
      <alignment horizontal="center"/>
    </xf>
    <xf numFmtId="0" fontId="5" fillId="9" borderId="44" xfId="0" applyFont="1" applyFill="1" applyBorder="1" applyAlignment="1">
      <alignment horizontal="center"/>
    </xf>
    <xf numFmtId="0" fontId="9" fillId="8" borderId="57" xfId="0" applyFont="1" applyFill="1" applyBorder="1" applyAlignment="1" applyProtection="1">
      <alignment horizontal="center" vertical="center"/>
      <protection locked="0"/>
    </xf>
    <xf numFmtId="0" fontId="9" fillId="8" borderId="43" xfId="0" applyFont="1" applyFill="1" applyBorder="1" applyAlignment="1" applyProtection="1">
      <alignment horizontal="center" vertical="center"/>
      <protection locked="0"/>
    </xf>
    <xf numFmtId="0" fontId="9" fillId="8" borderId="44" xfId="0" applyFont="1" applyFill="1" applyBorder="1" applyAlignment="1" applyProtection="1">
      <alignment horizontal="center" vertical="center"/>
      <protection locked="0"/>
    </xf>
    <xf numFmtId="0" fontId="5" fillId="9" borderId="31" xfId="0" applyFont="1" applyFill="1" applyBorder="1" applyAlignment="1" applyProtection="1">
      <alignment horizontal="center" vertical="center"/>
      <protection locked="0"/>
    </xf>
    <xf numFmtId="0" fontId="5" fillId="9" borderId="27" xfId="0" applyFont="1" applyFill="1" applyBorder="1" applyAlignment="1" applyProtection="1">
      <alignment horizontal="center" vertical="center"/>
      <protection locked="0"/>
    </xf>
    <xf numFmtId="9" fontId="4" fillId="8" borderId="37" xfId="13" applyFont="1" applyFill="1" applyBorder="1" applyAlignment="1" applyProtection="1">
      <alignment horizontal="center" vertical="center" wrapText="1"/>
      <protection locked="0"/>
    </xf>
    <xf numFmtId="0" fontId="4" fillId="0" borderId="32" xfId="0" applyFont="1" applyBorder="1" applyAlignment="1">
      <alignment horizontal="center" vertical="center" wrapText="1"/>
    </xf>
    <xf numFmtId="0" fontId="8" fillId="9" borderId="29" xfId="0" applyFont="1" applyFill="1" applyBorder="1" applyAlignment="1" applyProtection="1">
      <alignment horizontal="center"/>
      <protection locked="0"/>
    </xf>
    <xf numFmtId="0" fontId="8" fillId="9" borderId="30" xfId="0" applyFont="1" applyFill="1" applyBorder="1" applyAlignment="1" applyProtection="1">
      <alignment horizontal="center"/>
      <protection locked="0"/>
    </xf>
    <xf numFmtId="0" fontId="8" fillId="9" borderId="55" xfId="0" applyFont="1" applyFill="1" applyBorder="1" applyAlignment="1" applyProtection="1">
      <alignment horizontal="center"/>
      <protection locked="0"/>
    </xf>
    <xf numFmtId="0" fontId="9" fillId="8" borderId="57" xfId="0" applyFont="1" applyFill="1" applyBorder="1" applyAlignment="1" applyProtection="1">
      <alignment horizontal="center"/>
      <protection locked="0"/>
    </xf>
    <xf numFmtId="0" fontId="9" fillId="8" borderId="43" xfId="0" applyFont="1" applyFill="1" applyBorder="1" applyAlignment="1" applyProtection="1">
      <alignment horizontal="center"/>
      <protection locked="0"/>
    </xf>
    <xf numFmtId="0" fontId="9" fillId="8" borderId="44" xfId="0" applyFont="1" applyFill="1" applyBorder="1" applyAlignment="1" applyProtection="1">
      <alignment horizontal="center"/>
      <protection locked="0"/>
    </xf>
    <xf numFmtId="0" fontId="5" fillId="9" borderId="31" xfId="0" applyFont="1" applyFill="1" applyBorder="1" applyAlignment="1" applyProtection="1">
      <alignment horizontal="center"/>
      <protection locked="0"/>
    </xf>
    <xf numFmtId="0" fontId="5" fillId="9" borderId="27" xfId="0" applyFont="1" applyFill="1" applyBorder="1" applyAlignment="1" applyProtection="1">
      <alignment horizontal="center"/>
      <protection locked="0"/>
    </xf>
    <xf numFmtId="0" fontId="8" fillId="9" borderId="28" xfId="0" applyFont="1" applyFill="1" applyBorder="1" applyAlignment="1" applyProtection="1">
      <alignment horizontal="center"/>
      <protection locked="0"/>
    </xf>
    <xf numFmtId="0" fontId="5" fillId="9" borderId="9" xfId="0" applyFont="1" applyFill="1" applyBorder="1" applyAlignment="1">
      <alignment horizontal="center" vertical="center"/>
    </xf>
    <xf numFmtId="0" fontId="5" fillId="9" borderId="42" xfId="0" applyFont="1" applyFill="1" applyBorder="1" applyAlignment="1">
      <alignment horizontal="center" vertical="center"/>
    </xf>
    <xf numFmtId="0" fontId="5" fillId="9" borderId="10" xfId="0" applyFont="1" applyFill="1" applyBorder="1" applyAlignment="1">
      <alignment horizontal="center" vertical="center"/>
    </xf>
    <xf numFmtId="0" fontId="9" fillId="8" borderId="9" xfId="0" applyFont="1" applyFill="1" applyBorder="1" applyAlignment="1" applyProtection="1">
      <alignment horizontal="center" vertical="center"/>
      <protection locked="0"/>
    </xf>
    <xf numFmtId="0" fontId="9" fillId="8" borderId="42" xfId="0" applyFont="1" applyFill="1" applyBorder="1" applyAlignment="1" applyProtection="1">
      <alignment horizontal="center" vertical="center"/>
      <protection locked="0"/>
    </xf>
    <xf numFmtId="0" fontId="9" fillId="8" borderId="10" xfId="0" applyFont="1" applyFill="1" applyBorder="1" applyAlignment="1" applyProtection="1">
      <alignment horizontal="center" vertical="center"/>
      <protection locked="0"/>
    </xf>
    <xf numFmtId="0" fontId="9" fillId="8" borderId="31" xfId="0" applyFont="1" applyFill="1" applyBorder="1" applyAlignment="1" applyProtection="1">
      <alignment horizontal="center" vertical="center"/>
      <protection locked="0"/>
    </xf>
    <xf numFmtId="0" fontId="9" fillId="8" borderId="27" xfId="0" applyFont="1" applyFill="1" applyBorder="1" applyAlignment="1" applyProtection="1">
      <alignment horizontal="center" vertical="center"/>
      <protection locked="0"/>
    </xf>
    <xf numFmtId="0" fontId="9" fillId="8" borderId="76" xfId="0" applyFont="1" applyFill="1" applyBorder="1" applyAlignment="1" applyProtection="1">
      <alignment horizontal="center" vertical="center"/>
      <protection locked="0"/>
    </xf>
    <xf numFmtId="0" fontId="8" fillId="9" borderId="34" xfId="0" applyFont="1" applyFill="1" applyBorder="1" applyAlignment="1" applyProtection="1">
      <alignment horizontal="center"/>
      <protection locked="0"/>
    </xf>
    <xf numFmtId="0" fontId="4" fillId="8" borderId="0" xfId="0" applyFont="1" applyFill="1" applyAlignment="1" applyProtection="1">
      <alignment horizontal="center"/>
      <protection locked="0"/>
    </xf>
    <xf numFmtId="0" fontId="4" fillId="8" borderId="30" xfId="0" applyFont="1" applyFill="1" applyBorder="1" applyAlignment="1" applyProtection="1">
      <alignment horizontal="center"/>
      <protection locked="0"/>
    </xf>
    <xf numFmtId="0" fontId="5" fillId="9" borderId="7" xfId="0" applyFont="1" applyFill="1" applyBorder="1" applyAlignment="1" applyProtection="1">
      <alignment horizontal="center"/>
      <protection locked="0"/>
    </xf>
    <xf numFmtId="0" fontId="5" fillId="9" borderId="63" xfId="0" applyFont="1" applyFill="1" applyBorder="1" applyAlignment="1" applyProtection="1">
      <alignment horizontal="center"/>
      <protection locked="0"/>
    </xf>
    <xf numFmtId="0" fontId="11" fillId="8" borderId="31" xfId="0" applyFont="1" applyFill="1" applyBorder="1" applyAlignment="1" applyProtection="1">
      <alignment horizontal="center" vertical="center"/>
      <protection locked="0"/>
    </xf>
    <xf numFmtId="0" fontId="11" fillId="8" borderId="27" xfId="0" applyFont="1" applyFill="1" applyBorder="1" applyAlignment="1" applyProtection="1">
      <alignment horizontal="center" vertical="center"/>
      <protection locked="0"/>
    </xf>
    <xf numFmtId="0" fontId="11" fillId="8" borderId="76" xfId="0" applyFont="1" applyFill="1" applyBorder="1" applyAlignment="1" applyProtection="1">
      <alignment horizontal="center" vertical="center"/>
      <protection locked="0"/>
    </xf>
    <xf numFmtId="0" fontId="46" fillId="0" borderId="79" xfId="0" applyFont="1" applyBorder="1" applyAlignment="1" applyProtection="1">
      <alignment horizontal="center" vertical="center" wrapText="1"/>
      <protection locked="0"/>
    </xf>
    <xf numFmtId="0" fontId="46" fillId="0" borderId="81" xfId="0" applyFont="1" applyBorder="1" applyAlignment="1" applyProtection="1">
      <alignment horizontal="center" vertical="center" wrapText="1"/>
      <protection locked="0"/>
    </xf>
    <xf numFmtId="0" fontId="46" fillId="0" borderId="80" xfId="0" applyFont="1" applyBorder="1" applyAlignment="1" applyProtection="1">
      <alignment horizontal="center" vertical="center" wrapText="1"/>
      <protection locked="0"/>
    </xf>
    <xf numFmtId="0" fontId="46" fillId="0" borderId="84" xfId="0" applyFont="1" applyBorder="1" applyAlignment="1" applyProtection="1">
      <alignment horizontal="center" vertical="center" wrapText="1"/>
      <protection locked="0"/>
    </xf>
    <xf numFmtId="0" fontId="46" fillId="0" borderId="77" xfId="0" applyFont="1" applyBorder="1" applyAlignment="1" applyProtection="1">
      <alignment horizontal="center" vertical="center" wrapText="1"/>
      <protection locked="0"/>
    </xf>
    <xf numFmtId="0" fontId="48" fillId="0" borderId="78" xfId="0" applyFont="1" applyBorder="1" applyAlignment="1">
      <alignment horizontal="center" vertical="center" wrapText="1"/>
    </xf>
    <xf numFmtId="0" fontId="46" fillId="0" borderId="8" xfId="0" applyFont="1" applyBorder="1" applyAlignment="1" applyProtection="1">
      <alignment horizontal="center" vertical="center" wrapText="1"/>
      <protection locked="0"/>
    </xf>
    <xf numFmtId="0" fontId="48" fillId="0" borderId="8" xfId="0" applyFont="1" applyBorder="1" applyAlignment="1">
      <alignment horizontal="center" vertical="center" wrapText="1"/>
    </xf>
    <xf numFmtId="0" fontId="48" fillId="0" borderId="80" xfId="0" applyFont="1" applyBorder="1" applyAlignment="1">
      <alignment horizontal="center" vertical="center" wrapText="1"/>
    </xf>
    <xf numFmtId="0" fontId="8" fillId="9" borderId="7" xfId="0" applyFont="1" applyFill="1" applyBorder="1" applyAlignment="1">
      <alignment horizontal="center"/>
    </xf>
    <xf numFmtId="0" fontId="8" fillId="9" borderId="8" xfId="0" applyFont="1" applyFill="1" applyBorder="1" applyAlignment="1">
      <alignment horizontal="center"/>
    </xf>
    <xf numFmtId="0" fontId="8" fillId="9" borderId="56" xfId="0" applyFont="1" applyFill="1" applyBorder="1" applyAlignment="1">
      <alignment horizontal="center"/>
    </xf>
    <xf numFmtId="0" fontId="8" fillId="9" borderId="28" xfId="0" applyFont="1" applyFill="1" applyBorder="1" applyAlignment="1">
      <alignment horizontal="center"/>
    </xf>
    <xf numFmtId="0" fontId="8" fillId="9" borderId="29" xfId="0" applyFont="1" applyFill="1" applyBorder="1" applyAlignment="1">
      <alignment horizontal="center"/>
    </xf>
    <xf numFmtId="0" fontId="8" fillId="9" borderId="59" xfId="0" applyFont="1" applyFill="1" applyBorder="1" applyAlignment="1">
      <alignment horizontal="center"/>
    </xf>
    <xf numFmtId="0" fontId="8" fillId="9" borderId="34" xfId="0" applyFont="1" applyFill="1" applyBorder="1" applyAlignment="1">
      <alignment horizontal="center"/>
    </xf>
    <xf numFmtId="0" fontId="8" fillId="9" borderId="60" xfId="0" applyFont="1" applyFill="1" applyBorder="1" applyAlignment="1">
      <alignment horizontal="center"/>
    </xf>
    <xf numFmtId="0" fontId="6" fillId="8" borderId="0" xfId="0" applyFont="1" applyFill="1" applyAlignment="1">
      <alignment horizontal="center"/>
    </xf>
    <xf numFmtId="0" fontId="6" fillId="8" borderId="30" xfId="0" applyFont="1" applyFill="1" applyBorder="1" applyAlignment="1">
      <alignment horizontal="center"/>
    </xf>
    <xf numFmtId="0" fontId="11" fillId="8" borderId="7" xfId="0" applyFont="1" applyFill="1" applyBorder="1" applyAlignment="1" applyProtection="1">
      <alignment horizontal="center"/>
      <protection locked="0"/>
    </xf>
    <xf numFmtId="0" fontId="11" fillId="8" borderId="8" xfId="0" applyFont="1" applyFill="1" applyBorder="1" applyAlignment="1" applyProtection="1">
      <alignment horizontal="center"/>
      <protection locked="0"/>
    </xf>
    <xf numFmtId="0" fontId="9" fillId="8" borderId="9" xfId="0" applyFont="1" applyFill="1" applyBorder="1" applyAlignment="1">
      <alignment horizontal="center" wrapText="1"/>
    </xf>
    <xf numFmtId="0" fontId="9" fillId="8" borderId="42" xfId="0" applyFont="1" applyFill="1" applyBorder="1" applyAlignment="1">
      <alignment horizontal="center" wrapText="1"/>
    </xf>
    <xf numFmtId="0" fontId="0" fillId="0" borderId="42" xfId="0" applyBorder="1" applyAlignment="1">
      <alignment horizontal="center" wrapText="1"/>
    </xf>
    <xf numFmtId="0" fontId="0" fillId="0" borderId="10" xfId="0" applyBorder="1" applyAlignment="1">
      <alignment horizontal="center" wrapText="1"/>
    </xf>
    <xf numFmtId="9" fontId="4" fillId="0" borderId="0" xfId="13" applyFont="1" applyFill="1" applyBorder="1" applyAlignment="1" applyProtection="1">
      <alignment horizontal="center" wrapText="1"/>
      <protection locked="0"/>
    </xf>
    <xf numFmtId="0" fontId="4" fillId="0" borderId="0" xfId="0" applyFont="1" applyAlignment="1" applyProtection="1">
      <alignment horizontal="center"/>
      <protection locked="0"/>
    </xf>
    <xf numFmtId="0" fontId="0" fillId="0" borderId="62" xfId="0" applyBorder="1" applyAlignment="1">
      <alignment horizontal="center" vertical="center" wrapText="1"/>
    </xf>
    <xf numFmtId="0" fontId="0" fillId="0" borderId="35" xfId="0" applyBorder="1" applyAlignment="1">
      <alignment horizontal="center" vertical="center" wrapText="1"/>
    </xf>
  </cellXfs>
  <cellStyles count="15">
    <cellStyle name="Advertencia_Productos" xfId="1" xr:uid="{00000000-0005-0000-0000-000000000000}"/>
    <cellStyle name="Calcular_Productos" xfId="2" xr:uid="{00000000-0005-0000-0000-000001000000}"/>
    <cellStyle name="Celda comprob._Productos" xfId="3" xr:uid="{00000000-0005-0000-0000-000002000000}"/>
    <cellStyle name="Correcto_Productos" xfId="4" xr:uid="{00000000-0005-0000-0000-000003000000}"/>
    <cellStyle name="Encabez. 1_Productos" xfId="5" xr:uid="{00000000-0005-0000-0000-000004000000}"/>
    <cellStyle name="Encabez. 2_Productos" xfId="6" xr:uid="{00000000-0005-0000-0000-000005000000}"/>
    <cellStyle name="Encabezado 3_Productos" xfId="7" xr:uid="{00000000-0005-0000-0000-000006000000}"/>
    <cellStyle name="Explicación_Productos" xfId="8" xr:uid="{00000000-0005-0000-0000-000007000000}"/>
    <cellStyle name="Millares" xfId="9" builtinId="3"/>
    <cellStyle name="Normal" xfId="0" builtinId="0"/>
    <cellStyle name="Normal 2" xfId="10" xr:uid="{00000000-0005-0000-0000-00000A000000}"/>
    <cellStyle name="Normal_SHEET" xfId="11" xr:uid="{00000000-0005-0000-0000-00000B000000}"/>
    <cellStyle name="Normal_SHEET 2" xfId="14" xr:uid="{65047104-D743-418F-A5D1-69141B907576}"/>
    <cellStyle name="Nota_Productos" xfId="12" xr:uid="{00000000-0005-0000-0000-00000C000000}"/>
    <cellStyle name="Porcentaje" xfId="13" builtinId="5"/>
  </cellStyles>
  <dxfs count="2">
    <dxf>
      <font>
        <color rgb="FFC00000"/>
      </font>
    </dxf>
    <dxf>
      <font>
        <color rgb="FFC00000"/>
      </font>
    </dxf>
  </dxfs>
  <tableStyles count="1" defaultTableStyle="TableStyleMedium9" defaultPivotStyle="PivotStyleLight16">
    <tableStyle name="Invisible" pivot="0" table="0" count="0" xr9:uid="{220F2734-441F-4563-874D-B832FA69905F}"/>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1051F57-F36C-4242-A236-53090EFAE8C5}" type="doc">
      <dgm:prSet loTypeId="urn:microsoft.com/office/officeart/2005/8/layout/lProcess1" loCatId="" qsTypeId="urn:microsoft.com/office/officeart/2005/8/quickstyle/simple4" qsCatId="simple" csTypeId="urn:microsoft.com/office/officeart/2005/8/colors/accent1_2" csCatId="accent1" phldr="1"/>
      <dgm:spPr/>
      <dgm:t>
        <a:bodyPr/>
        <a:lstStyle/>
        <a:p>
          <a:endParaRPr lang="en-US"/>
        </a:p>
      </dgm:t>
    </dgm:pt>
    <dgm:pt modelId="{CEE29352-EB44-5848-A655-EE8B2F42BD7C}">
      <dgm:prSet/>
      <dgm:spPr/>
      <dgm:t>
        <a:bodyPr/>
        <a:lstStyle/>
        <a:p>
          <a:pPr rtl="0"/>
          <a:r>
            <a:rPr lang="en-US" dirty="0">
              <a:solidFill>
                <a:srgbClr val="376092"/>
              </a:solidFill>
            </a:rPr>
            <a:t>POLITICAS CORPORATIVAS </a:t>
          </a:r>
        </a:p>
      </dgm:t>
    </dgm:pt>
    <dgm:pt modelId="{4847F710-9A93-604F-A351-F7B36276D3AC}" type="parTrans" cxnId="{B060C42D-D5B0-3C4A-BF7F-6C2450BA86C8}">
      <dgm:prSet/>
      <dgm:spPr/>
      <dgm:t>
        <a:bodyPr/>
        <a:lstStyle/>
        <a:p>
          <a:endParaRPr lang="en-US">
            <a:solidFill>
              <a:srgbClr val="376092"/>
            </a:solidFill>
          </a:endParaRPr>
        </a:p>
      </dgm:t>
    </dgm:pt>
    <dgm:pt modelId="{76431523-3CFB-354B-8F11-C83970919A3F}" type="sibTrans" cxnId="{B060C42D-D5B0-3C4A-BF7F-6C2450BA86C8}">
      <dgm:prSet/>
      <dgm:spPr/>
      <dgm:t>
        <a:bodyPr/>
        <a:lstStyle/>
        <a:p>
          <a:endParaRPr lang="en-US">
            <a:solidFill>
              <a:srgbClr val="376092"/>
            </a:solidFill>
          </a:endParaRPr>
        </a:p>
      </dgm:t>
    </dgm:pt>
    <dgm:pt modelId="{16282F2E-F6B0-5B42-82F1-F22E1E195967}">
      <dgm:prSet custT="1"/>
      <dgm:spPr/>
      <dgm:t>
        <a:bodyPr/>
        <a:lstStyle/>
        <a:p>
          <a:pPr rtl="0"/>
          <a:r>
            <a:rPr lang="es-ES_tradnl" sz="1400" dirty="0">
              <a:solidFill>
                <a:srgbClr val="376092"/>
              </a:solidFill>
            </a:rPr>
            <a:t>Está alineado el riesgo AML al Objetivo estratégico de la organización?</a:t>
          </a:r>
        </a:p>
      </dgm:t>
    </dgm:pt>
    <dgm:pt modelId="{43526A9B-1879-4546-93D2-3B620FB5235F}" type="parTrans" cxnId="{D9FAA245-545C-8D4B-810B-34C62CEA304D}">
      <dgm:prSet/>
      <dgm:spPr>
        <a:solidFill>
          <a:schemeClr val="accent1">
            <a:lumMod val="75000"/>
          </a:schemeClr>
        </a:solidFill>
      </dgm:spPr>
      <dgm:t>
        <a:bodyPr/>
        <a:lstStyle/>
        <a:p>
          <a:endParaRPr lang="en-US">
            <a:solidFill>
              <a:srgbClr val="376092"/>
            </a:solidFill>
          </a:endParaRPr>
        </a:p>
      </dgm:t>
    </dgm:pt>
    <dgm:pt modelId="{105B5663-7983-D34D-8847-FAE97A52B0AD}" type="sibTrans" cxnId="{D9FAA245-545C-8D4B-810B-34C62CEA304D}">
      <dgm:prSet/>
      <dgm:spPr>
        <a:solidFill>
          <a:srgbClr val="2E75B6"/>
        </a:solidFill>
      </dgm:spPr>
      <dgm:t>
        <a:bodyPr/>
        <a:lstStyle/>
        <a:p>
          <a:endParaRPr lang="en-US">
            <a:solidFill>
              <a:srgbClr val="376092"/>
            </a:solidFill>
          </a:endParaRPr>
        </a:p>
      </dgm:t>
    </dgm:pt>
    <dgm:pt modelId="{515922C4-8234-E64E-8124-646C5E15209F}">
      <dgm:prSet custT="1"/>
      <dgm:spPr/>
      <dgm:t>
        <a:bodyPr/>
        <a:lstStyle/>
        <a:p>
          <a:pPr rtl="0"/>
          <a:r>
            <a:rPr lang="es-ES_tradnl" sz="1400" dirty="0">
              <a:solidFill>
                <a:srgbClr val="376092"/>
              </a:solidFill>
            </a:rPr>
            <a:t>Considera el giro del negocio y el mercado al que sirve</a:t>
          </a:r>
        </a:p>
      </dgm:t>
    </dgm:pt>
    <dgm:pt modelId="{EE86917C-7339-1441-AB26-7755DB5106ED}" type="parTrans" cxnId="{EDB5F0E3-877B-1B43-926E-4714DA2F6705}">
      <dgm:prSet/>
      <dgm:spPr/>
      <dgm:t>
        <a:bodyPr/>
        <a:lstStyle/>
        <a:p>
          <a:endParaRPr lang="en-US">
            <a:solidFill>
              <a:srgbClr val="376092"/>
            </a:solidFill>
          </a:endParaRPr>
        </a:p>
      </dgm:t>
    </dgm:pt>
    <dgm:pt modelId="{B6AB4D23-7D97-3D40-963B-731B1459FDC1}" type="sibTrans" cxnId="{EDB5F0E3-877B-1B43-926E-4714DA2F6705}">
      <dgm:prSet/>
      <dgm:spPr>
        <a:solidFill>
          <a:srgbClr val="2E75B6"/>
        </a:solidFill>
      </dgm:spPr>
      <dgm:t>
        <a:bodyPr/>
        <a:lstStyle/>
        <a:p>
          <a:endParaRPr lang="en-US">
            <a:solidFill>
              <a:srgbClr val="376092"/>
            </a:solidFill>
          </a:endParaRPr>
        </a:p>
      </dgm:t>
    </dgm:pt>
    <dgm:pt modelId="{1F3BEED8-3E21-1C48-B926-749517D05011}">
      <dgm:prSet custT="1"/>
      <dgm:spPr/>
      <dgm:t>
        <a:bodyPr/>
        <a:lstStyle/>
        <a:p>
          <a:pPr rtl="0"/>
          <a:r>
            <a:rPr lang="es-ES_tradnl" sz="1400" dirty="0">
              <a:solidFill>
                <a:srgbClr val="376092"/>
              </a:solidFill>
            </a:rPr>
            <a:t>Considera el riesgo de la ubicación del cliente y de la organización?</a:t>
          </a:r>
        </a:p>
      </dgm:t>
    </dgm:pt>
    <dgm:pt modelId="{B8CEAFB6-787E-E348-836B-E4618DA90A5B}" type="parTrans" cxnId="{80B55C90-81DA-8641-B888-12FD24651B82}">
      <dgm:prSet/>
      <dgm:spPr/>
      <dgm:t>
        <a:bodyPr/>
        <a:lstStyle/>
        <a:p>
          <a:endParaRPr lang="en-US">
            <a:solidFill>
              <a:srgbClr val="376092"/>
            </a:solidFill>
          </a:endParaRPr>
        </a:p>
      </dgm:t>
    </dgm:pt>
    <dgm:pt modelId="{0F19FBDE-BC08-2B43-B696-6C7091703D1D}" type="sibTrans" cxnId="{80B55C90-81DA-8641-B888-12FD24651B82}">
      <dgm:prSet/>
      <dgm:spPr>
        <a:solidFill>
          <a:srgbClr val="2E75B6"/>
        </a:solidFill>
      </dgm:spPr>
      <dgm:t>
        <a:bodyPr/>
        <a:lstStyle/>
        <a:p>
          <a:endParaRPr lang="en-US">
            <a:solidFill>
              <a:srgbClr val="376092"/>
            </a:solidFill>
          </a:endParaRPr>
        </a:p>
      </dgm:t>
    </dgm:pt>
    <dgm:pt modelId="{6C5DC46D-B049-C541-BAD5-DA6CFD3E6FFC}">
      <dgm:prSet custT="1"/>
      <dgm:spPr/>
      <dgm:t>
        <a:bodyPr/>
        <a:lstStyle/>
        <a:p>
          <a:pPr rtl="0"/>
          <a:r>
            <a:rPr lang="es-ES_tradnl" sz="1400" dirty="0">
              <a:solidFill>
                <a:srgbClr val="376092"/>
              </a:solidFill>
            </a:rPr>
            <a:t>Considera los canales de vinculación?</a:t>
          </a:r>
        </a:p>
      </dgm:t>
    </dgm:pt>
    <dgm:pt modelId="{FCCA0541-F997-B24B-A0DB-4100878FE0A2}" type="parTrans" cxnId="{7CB92131-B5FA-A54F-9F7D-F946104204C5}">
      <dgm:prSet/>
      <dgm:spPr/>
      <dgm:t>
        <a:bodyPr/>
        <a:lstStyle/>
        <a:p>
          <a:endParaRPr lang="en-US">
            <a:solidFill>
              <a:srgbClr val="376092"/>
            </a:solidFill>
          </a:endParaRPr>
        </a:p>
      </dgm:t>
    </dgm:pt>
    <dgm:pt modelId="{2D5AC4AF-7C84-1D4B-B99F-EE569D0D27CD}" type="sibTrans" cxnId="{7CB92131-B5FA-A54F-9F7D-F946104204C5}">
      <dgm:prSet/>
      <dgm:spPr/>
      <dgm:t>
        <a:bodyPr/>
        <a:lstStyle/>
        <a:p>
          <a:endParaRPr lang="en-US">
            <a:solidFill>
              <a:srgbClr val="376092"/>
            </a:solidFill>
          </a:endParaRPr>
        </a:p>
      </dgm:t>
    </dgm:pt>
    <dgm:pt modelId="{FA3CED66-A443-3C4C-AC65-4D1711164EFD}" type="pres">
      <dgm:prSet presAssocID="{A1051F57-F36C-4242-A236-53090EFAE8C5}" presName="Name0" presStyleCnt="0">
        <dgm:presLayoutVars>
          <dgm:dir/>
          <dgm:animLvl val="lvl"/>
          <dgm:resizeHandles val="exact"/>
        </dgm:presLayoutVars>
      </dgm:prSet>
      <dgm:spPr/>
    </dgm:pt>
    <dgm:pt modelId="{1167F149-F110-B54E-9505-7C1927FB3A5B}" type="pres">
      <dgm:prSet presAssocID="{CEE29352-EB44-5848-A655-EE8B2F42BD7C}" presName="vertFlow" presStyleCnt="0"/>
      <dgm:spPr/>
    </dgm:pt>
    <dgm:pt modelId="{E2DCA2B8-2D60-0349-8CDC-1DF60025236D}" type="pres">
      <dgm:prSet presAssocID="{CEE29352-EB44-5848-A655-EE8B2F42BD7C}" presName="header" presStyleLbl="node1" presStyleIdx="0" presStyleCnt="1"/>
      <dgm:spPr/>
    </dgm:pt>
    <dgm:pt modelId="{C6677031-9DFE-7347-9DF8-59DDE1890941}" type="pres">
      <dgm:prSet presAssocID="{43526A9B-1879-4546-93D2-3B620FB5235F}" presName="parTrans" presStyleLbl="sibTrans2D1" presStyleIdx="0" presStyleCnt="4"/>
      <dgm:spPr/>
    </dgm:pt>
    <dgm:pt modelId="{5C7BC331-E656-904F-91D7-9AECDF20B3B5}" type="pres">
      <dgm:prSet presAssocID="{16282F2E-F6B0-5B42-82F1-F22E1E195967}" presName="child" presStyleLbl="alignAccFollowNode1" presStyleIdx="0" presStyleCnt="4">
        <dgm:presLayoutVars>
          <dgm:chMax val="0"/>
          <dgm:bulletEnabled val="1"/>
        </dgm:presLayoutVars>
      </dgm:prSet>
      <dgm:spPr/>
    </dgm:pt>
    <dgm:pt modelId="{BCF61389-48D7-A949-8C2D-65F8DA3B7994}" type="pres">
      <dgm:prSet presAssocID="{105B5663-7983-D34D-8847-FAE97A52B0AD}" presName="sibTrans" presStyleLbl="sibTrans2D1" presStyleIdx="1" presStyleCnt="4"/>
      <dgm:spPr/>
    </dgm:pt>
    <dgm:pt modelId="{03B8A2DB-728A-7544-833B-FEB685EB1452}" type="pres">
      <dgm:prSet presAssocID="{515922C4-8234-E64E-8124-646C5E15209F}" presName="child" presStyleLbl="alignAccFollowNode1" presStyleIdx="1" presStyleCnt="4">
        <dgm:presLayoutVars>
          <dgm:chMax val="0"/>
          <dgm:bulletEnabled val="1"/>
        </dgm:presLayoutVars>
      </dgm:prSet>
      <dgm:spPr/>
    </dgm:pt>
    <dgm:pt modelId="{20517F4A-C808-224F-B3AB-4FDA5670AEC5}" type="pres">
      <dgm:prSet presAssocID="{B6AB4D23-7D97-3D40-963B-731B1459FDC1}" presName="sibTrans" presStyleLbl="sibTrans2D1" presStyleIdx="2" presStyleCnt="4"/>
      <dgm:spPr/>
    </dgm:pt>
    <dgm:pt modelId="{302FAAD5-A839-FE4F-A5DD-048556E235A4}" type="pres">
      <dgm:prSet presAssocID="{1F3BEED8-3E21-1C48-B926-749517D05011}" presName="child" presStyleLbl="alignAccFollowNode1" presStyleIdx="2" presStyleCnt="4">
        <dgm:presLayoutVars>
          <dgm:chMax val="0"/>
          <dgm:bulletEnabled val="1"/>
        </dgm:presLayoutVars>
      </dgm:prSet>
      <dgm:spPr/>
    </dgm:pt>
    <dgm:pt modelId="{ECF695EA-2508-4549-B543-7B189CC4A39B}" type="pres">
      <dgm:prSet presAssocID="{0F19FBDE-BC08-2B43-B696-6C7091703D1D}" presName="sibTrans" presStyleLbl="sibTrans2D1" presStyleIdx="3" presStyleCnt="4"/>
      <dgm:spPr/>
    </dgm:pt>
    <dgm:pt modelId="{F24A0292-B233-7D4C-B0CC-7523626EAB20}" type="pres">
      <dgm:prSet presAssocID="{6C5DC46D-B049-C541-BAD5-DA6CFD3E6FFC}" presName="child" presStyleLbl="alignAccFollowNode1" presStyleIdx="3" presStyleCnt="4">
        <dgm:presLayoutVars>
          <dgm:chMax val="0"/>
          <dgm:bulletEnabled val="1"/>
        </dgm:presLayoutVars>
      </dgm:prSet>
      <dgm:spPr/>
    </dgm:pt>
  </dgm:ptLst>
  <dgm:cxnLst>
    <dgm:cxn modelId="{66C40C0C-E614-4346-B251-7744E326AE71}" type="presOf" srcId="{515922C4-8234-E64E-8124-646C5E15209F}" destId="{03B8A2DB-728A-7544-833B-FEB685EB1452}" srcOrd="0" destOrd="0" presId="urn:microsoft.com/office/officeart/2005/8/layout/lProcess1"/>
    <dgm:cxn modelId="{B060C42D-D5B0-3C4A-BF7F-6C2450BA86C8}" srcId="{A1051F57-F36C-4242-A236-53090EFAE8C5}" destId="{CEE29352-EB44-5848-A655-EE8B2F42BD7C}" srcOrd="0" destOrd="0" parTransId="{4847F710-9A93-604F-A351-F7B36276D3AC}" sibTransId="{76431523-3CFB-354B-8F11-C83970919A3F}"/>
    <dgm:cxn modelId="{7CB92131-B5FA-A54F-9F7D-F946104204C5}" srcId="{CEE29352-EB44-5848-A655-EE8B2F42BD7C}" destId="{6C5DC46D-B049-C541-BAD5-DA6CFD3E6FFC}" srcOrd="3" destOrd="0" parTransId="{FCCA0541-F997-B24B-A0DB-4100878FE0A2}" sibTransId="{2D5AC4AF-7C84-1D4B-B99F-EE569D0D27CD}"/>
    <dgm:cxn modelId="{D9FAA245-545C-8D4B-810B-34C62CEA304D}" srcId="{CEE29352-EB44-5848-A655-EE8B2F42BD7C}" destId="{16282F2E-F6B0-5B42-82F1-F22E1E195967}" srcOrd="0" destOrd="0" parTransId="{43526A9B-1879-4546-93D2-3B620FB5235F}" sibTransId="{105B5663-7983-D34D-8847-FAE97A52B0AD}"/>
    <dgm:cxn modelId="{D49C9D66-A599-9446-871E-A57193D5C6AC}" type="presOf" srcId="{16282F2E-F6B0-5B42-82F1-F22E1E195967}" destId="{5C7BC331-E656-904F-91D7-9AECDF20B3B5}" srcOrd="0" destOrd="0" presId="urn:microsoft.com/office/officeart/2005/8/layout/lProcess1"/>
    <dgm:cxn modelId="{311D0C48-6E99-5640-A631-1F501CFA3872}" type="presOf" srcId="{105B5663-7983-D34D-8847-FAE97A52B0AD}" destId="{BCF61389-48D7-A949-8C2D-65F8DA3B7994}" srcOrd="0" destOrd="0" presId="urn:microsoft.com/office/officeart/2005/8/layout/lProcess1"/>
    <dgm:cxn modelId="{AF77BB6C-2CD2-5848-A468-ECE2AAF120B8}" type="presOf" srcId="{43526A9B-1879-4546-93D2-3B620FB5235F}" destId="{C6677031-9DFE-7347-9DF8-59DDE1890941}" srcOrd="0" destOrd="0" presId="urn:microsoft.com/office/officeart/2005/8/layout/lProcess1"/>
    <dgm:cxn modelId="{AF218183-F311-CF4F-BE67-EA00455DD150}" type="presOf" srcId="{1F3BEED8-3E21-1C48-B926-749517D05011}" destId="{302FAAD5-A839-FE4F-A5DD-048556E235A4}" srcOrd="0" destOrd="0" presId="urn:microsoft.com/office/officeart/2005/8/layout/lProcess1"/>
    <dgm:cxn modelId="{80B55C90-81DA-8641-B888-12FD24651B82}" srcId="{CEE29352-EB44-5848-A655-EE8B2F42BD7C}" destId="{1F3BEED8-3E21-1C48-B926-749517D05011}" srcOrd="2" destOrd="0" parTransId="{B8CEAFB6-787E-E348-836B-E4618DA90A5B}" sibTransId="{0F19FBDE-BC08-2B43-B696-6C7091703D1D}"/>
    <dgm:cxn modelId="{28B14693-38A4-2F49-B811-B448269DA473}" type="presOf" srcId="{B6AB4D23-7D97-3D40-963B-731B1459FDC1}" destId="{20517F4A-C808-224F-B3AB-4FDA5670AEC5}" srcOrd="0" destOrd="0" presId="urn:microsoft.com/office/officeart/2005/8/layout/lProcess1"/>
    <dgm:cxn modelId="{BE41B9BC-9079-F34F-86A6-31CA334E77AF}" type="presOf" srcId="{CEE29352-EB44-5848-A655-EE8B2F42BD7C}" destId="{E2DCA2B8-2D60-0349-8CDC-1DF60025236D}" srcOrd="0" destOrd="0" presId="urn:microsoft.com/office/officeart/2005/8/layout/lProcess1"/>
    <dgm:cxn modelId="{EDB5F0E3-877B-1B43-926E-4714DA2F6705}" srcId="{CEE29352-EB44-5848-A655-EE8B2F42BD7C}" destId="{515922C4-8234-E64E-8124-646C5E15209F}" srcOrd="1" destOrd="0" parTransId="{EE86917C-7339-1441-AB26-7755DB5106ED}" sibTransId="{B6AB4D23-7D97-3D40-963B-731B1459FDC1}"/>
    <dgm:cxn modelId="{DDE2CCEC-9D8F-064C-BFF8-481832EA2227}" type="presOf" srcId="{6C5DC46D-B049-C541-BAD5-DA6CFD3E6FFC}" destId="{F24A0292-B233-7D4C-B0CC-7523626EAB20}" srcOrd="0" destOrd="0" presId="urn:microsoft.com/office/officeart/2005/8/layout/lProcess1"/>
    <dgm:cxn modelId="{72C896F2-6FCA-2B48-8A5B-DD7330C2A574}" type="presOf" srcId="{A1051F57-F36C-4242-A236-53090EFAE8C5}" destId="{FA3CED66-A443-3C4C-AC65-4D1711164EFD}" srcOrd="0" destOrd="0" presId="urn:microsoft.com/office/officeart/2005/8/layout/lProcess1"/>
    <dgm:cxn modelId="{2885ADFA-2980-F54A-9607-5798B7A7FE5C}" type="presOf" srcId="{0F19FBDE-BC08-2B43-B696-6C7091703D1D}" destId="{ECF695EA-2508-4549-B543-7B189CC4A39B}" srcOrd="0" destOrd="0" presId="urn:microsoft.com/office/officeart/2005/8/layout/lProcess1"/>
    <dgm:cxn modelId="{8C0D35D9-A5A0-A941-938C-13CF052D3D85}" type="presParOf" srcId="{FA3CED66-A443-3C4C-AC65-4D1711164EFD}" destId="{1167F149-F110-B54E-9505-7C1927FB3A5B}" srcOrd="0" destOrd="0" presId="urn:microsoft.com/office/officeart/2005/8/layout/lProcess1"/>
    <dgm:cxn modelId="{5152922F-4AFA-D848-93C7-3AAF9E62CDB1}" type="presParOf" srcId="{1167F149-F110-B54E-9505-7C1927FB3A5B}" destId="{E2DCA2B8-2D60-0349-8CDC-1DF60025236D}" srcOrd="0" destOrd="0" presId="urn:microsoft.com/office/officeart/2005/8/layout/lProcess1"/>
    <dgm:cxn modelId="{25A90D54-D3F5-A54C-BBCE-7830DB96F076}" type="presParOf" srcId="{1167F149-F110-B54E-9505-7C1927FB3A5B}" destId="{C6677031-9DFE-7347-9DF8-59DDE1890941}" srcOrd="1" destOrd="0" presId="urn:microsoft.com/office/officeart/2005/8/layout/lProcess1"/>
    <dgm:cxn modelId="{7F8F0B20-9DD5-E345-98A6-99D4EBFB8B47}" type="presParOf" srcId="{1167F149-F110-B54E-9505-7C1927FB3A5B}" destId="{5C7BC331-E656-904F-91D7-9AECDF20B3B5}" srcOrd="2" destOrd="0" presId="urn:microsoft.com/office/officeart/2005/8/layout/lProcess1"/>
    <dgm:cxn modelId="{C53E461B-B8BF-0848-B040-71E918194EB9}" type="presParOf" srcId="{1167F149-F110-B54E-9505-7C1927FB3A5B}" destId="{BCF61389-48D7-A949-8C2D-65F8DA3B7994}" srcOrd="3" destOrd="0" presId="urn:microsoft.com/office/officeart/2005/8/layout/lProcess1"/>
    <dgm:cxn modelId="{6CE74616-19F7-2443-ACAF-3C4EF9BE210F}" type="presParOf" srcId="{1167F149-F110-B54E-9505-7C1927FB3A5B}" destId="{03B8A2DB-728A-7544-833B-FEB685EB1452}" srcOrd="4" destOrd="0" presId="urn:microsoft.com/office/officeart/2005/8/layout/lProcess1"/>
    <dgm:cxn modelId="{CFD899DF-7A92-474F-9AFD-FF0CD482C26A}" type="presParOf" srcId="{1167F149-F110-B54E-9505-7C1927FB3A5B}" destId="{20517F4A-C808-224F-B3AB-4FDA5670AEC5}" srcOrd="5" destOrd="0" presId="urn:microsoft.com/office/officeart/2005/8/layout/lProcess1"/>
    <dgm:cxn modelId="{5AAB8E9C-155A-5041-AFE8-41B81F2F6F8D}" type="presParOf" srcId="{1167F149-F110-B54E-9505-7C1927FB3A5B}" destId="{302FAAD5-A839-FE4F-A5DD-048556E235A4}" srcOrd="6" destOrd="0" presId="urn:microsoft.com/office/officeart/2005/8/layout/lProcess1"/>
    <dgm:cxn modelId="{68889DB0-3D99-E644-ABBC-550C58D7CD77}" type="presParOf" srcId="{1167F149-F110-B54E-9505-7C1927FB3A5B}" destId="{ECF695EA-2508-4549-B543-7B189CC4A39B}" srcOrd="7" destOrd="0" presId="urn:microsoft.com/office/officeart/2005/8/layout/lProcess1"/>
    <dgm:cxn modelId="{F7D040BF-5482-E644-B3BF-4D5B5656895E}" type="presParOf" srcId="{1167F149-F110-B54E-9505-7C1927FB3A5B}" destId="{F24A0292-B233-7D4C-B0CC-7523626EAB20}" srcOrd="8" destOrd="0" presId="urn:microsoft.com/office/officeart/2005/8/layout/lProcess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2DCA2B8-2D60-0349-8CDC-1DF60025236D}">
      <dsp:nvSpPr>
        <dsp:cNvPr id="0" name=""/>
        <dsp:cNvSpPr/>
      </dsp:nvSpPr>
      <dsp:spPr>
        <a:xfrm>
          <a:off x="875794" y="0"/>
          <a:ext cx="3204773" cy="801193"/>
        </a:xfrm>
        <a:prstGeom prst="roundRect">
          <a:avLst>
            <a:gd name="adj" fmla="val 10000"/>
          </a:avLst>
        </a:prstGeom>
        <a:gradFill rotWithShape="0">
          <a:gsLst>
            <a:gs pos="0">
              <a:schemeClr val="accent1">
                <a:hueOff val="0"/>
                <a:satOff val="0"/>
                <a:lumOff val="0"/>
                <a:alphaOff val="0"/>
                <a:tint val="100000"/>
                <a:shade val="100000"/>
                <a:satMod val="130000"/>
              </a:schemeClr>
            </a:gs>
            <a:gs pos="100000">
              <a:schemeClr val="accent1">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marL="0" lvl="0" indent="0" algn="ctr" defTabSz="1066800" rtl="0">
            <a:lnSpc>
              <a:spcPct val="90000"/>
            </a:lnSpc>
            <a:spcBef>
              <a:spcPct val="0"/>
            </a:spcBef>
            <a:spcAft>
              <a:spcPct val="35000"/>
            </a:spcAft>
            <a:buNone/>
          </a:pPr>
          <a:r>
            <a:rPr lang="en-US" sz="2400" kern="1200" dirty="0">
              <a:solidFill>
                <a:srgbClr val="376092"/>
              </a:solidFill>
            </a:rPr>
            <a:t>POLITICAS CORPORATIVAS </a:t>
          </a:r>
        </a:p>
      </dsp:txBody>
      <dsp:txXfrm>
        <a:off x="899260" y="23466"/>
        <a:ext cx="3157841" cy="754261"/>
      </dsp:txXfrm>
    </dsp:sp>
    <dsp:sp modelId="{C6677031-9DFE-7347-9DF8-59DDE1890941}">
      <dsp:nvSpPr>
        <dsp:cNvPr id="0" name=""/>
        <dsp:cNvSpPr/>
      </dsp:nvSpPr>
      <dsp:spPr>
        <a:xfrm rot="5400000">
          <a:off x="2408077" y="871297"/>
          <a:ext cx="140208" cy="140208"/>
        </a:xfrm>
        <a:prstGeom prst="rightArrow">
          <a:avLst>
            <a:gd name="adj1" fmla="val 66700"/>
            <a:gd name="adj2" fmla="val 50000"/>
          </a:avLst>
        </a:prstGeom>
        <a:solidFill>
          <a:schemeClr val="accent1">
            <a:lumMod val="75000"/>
          </a:schemeClr>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5C7BC331-E656-904F-91D7-9AECDF20B3B5}">
      <dsp:nvSpPr>
        <dsp:cNvPr id="0" name=""/>
        <dsp:cNvSpPr/>
      </dsp:nvSpPr>
      <dsp:spPr>
        <a:xfrm>
          <a:off x="875794" y="1081610"/>
          <a:ext cx="3204773" cy="801193"/>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17780" tIns="17780" rIns="17780" bIns="17780" numCol="1" spcCol="1270" anchor="ctr" anchorCtr="0">
          <a:noAutofit/>
        </a:bodyPr>
        <a:lstStyle/>
        <a:p>
          <a:pPr marL="0" lvl="0" indent="0" algn="ctr" defTabSz="622300" rtl="0">
            <a:lnSpc>
              <a:spcPct val="90000"/>
            </a:lnSpc>
            <a:spcBef>
              <a:spcPct val="0"/>
            </a:spcBef>
            <a:spcAft>
              <a:spcPct val="35000"/>
            </a:spcAft>
            <a:buNone/>
          </a:pPr>
          <a:r>
            <a:rPr lang="es-ES_tradnl" sz="1400" kern="1200" dirty="0">
              <a:solidFill>
                <a:srgbClr val="376092"/>
              </a:solidFill>
            </a:rPr>
            <a:t>Está alineado el riesgo AML al Objetivo estratégico de la organización?</a:t>
          </a:r>
        </a:p>
      </dsp:txBody>
      <dsp:txXfrm>
        <a:off x="899260" y="1105076"/>
        <a:ext cx="3157841" cy="754261"/>
      </dsp:txXfrm>
    </dsp:sp>
    <dsp:sp modelId="{BCF61389-48D7-A949-8C2D-65F8DA3B7994}">
      <dsp:nvSpPr>
        <dsp:cNvPr id="0" name=""/>
        <dsp:cNvSpPr/>
      </dsp:nvSpPr>
      <dsp:spPr>
        <a:xfrm rot="5400000">
          <a:off x="2408077" y="1952908"/>
          <a:ext cx="140208" cy="140208"/>
        </a:xfrm>
        <a:prstGeom prst="rightArrow">
          <a:avLst>
            <a:gd name="adj1" fmla="val 66700"/>
            <a:gd name="adj2" fmla="val 50000"/>
          </a:avLst>
        </a:prstGeom>
        <a:solidFill>
          <a:srgbClr val="2E75B6"/>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03B8A2DB-728A-7544-833B-FEB685EB1452}">
      <dsp:nvSpPr>
        <dsp:cNvPr id="0" name=""/>
        <dsp:cNvSpPr/>
      </dsp:nvSpPr>
      <dsp:spPr>
        <a:xfrm>
          <a:off x="875794" y="2163221"/>
          <a:ext cx="3204773" cy="801193"/>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17780" tIns="17780" rIns="17780" bIns="17780" numCol="1" spcCol="1270" anchor="ctr" anchorCtr="0">
          <a:noAutofit/>
        </a:bodyPr>
        <a:lstStyle/>
        <a:p>
          <a:pPr marL="0" lvl="0" indent="0" algn="ctr" defTabSz="622300" rtl="0">
            <a:lnSpc>
              <a:spcPct val="90000"/>
            </a:lnSpc>
            <a:spcBef>
              <a:spcPct val="0"/>
            </a:spcBef>
            <a:spcAft>
              <a:spcPct val="35000"/>
            </a:spcAft>
            <a:buNone/>
          </a:pPr>
          <a:r>
            <a:rPr lang="es-ES_tradnl" sz="1400" kern="1200" dirty="0">
              <a:solidFill>
                <a:srgbClr val="376092"/>
              </a:solidFill>
            </a:rPr>
            <a:t>Considera el giro del negocio y el mercado al que sirve</a:t>
          </a:r>
        </a:p>
      </dsp:txBody>
      <dsp:txXfrm>
        <a:off x="899260" y="2186687"/>
        <a:ext cx="3157841" cy="754261"/>
      </dsp:txXfrm>
    </dsp:sp>
    <dsp:sp modelId="{20517F4A-C808-224F-B3AB-4FDA5670AEC5}">
      <dsp:nvSpPr>
        <dsp:cNvPr id="0" name=""/>
        <dsp:cNvSpPr/>
      </dsp:nvSpPr>
      <dsp:spPr>
        <a:xfrm rot="5400000">
          <a:off x="2408077" y="3034519"/>
          <a:ext cx="140208" cy="140208"/>
        </a:xfrm>
        <a:prstGeom prst="rightArrow">
          <a:avLst>
            <a:gd name="adj1" fmla="val 66700"/>
            <a:gd name="adj2" fmla="val 50000"/>
          </a:avLst>
        </a:prstGeom>
        <a:solidFill>
          <a:srgbClr val="2E75B6"/>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302FAAD5-A839-FE4F-A5DD-048556E235A4}">
      <dsp:nvSpPr>
        <dsp:cNvPr id="0" name=""/>
        <dsp:cNvSpPr/>
      </dsp:nvSpPr>
      <dsp:spPr>
        <a:xfrm>
          <a:off x="875794" y="3244832"/>
          <a:ext cx="3204773" cy="801193"/>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17780" tIns="17780" rIns="17780" bIns="17780" numCol="1" spcCol="1270" anchor="ctr" anchorCtr="0">
          <a:noAutofit/>
        </a:bodyPr>
        <a:lstStyle/>
        <a:p>
          <a:pPr marL="0" lvl="0" indent="0" algn="ctr" defTabSz="622300" rtl="0">
            <a:lnSpc>
              <a:spcPct val="90000"/>
            </a:lnSpc>
            <a:spcBef>
              <a:spcPct val="0"/>
            </a:spcBef>
            <a:spcAft>
              <a:spcPct val="35000"/>
            </a:spcAft>
            <a:buNone/>
          </a:pPr>
          <a:r>
            <a:rPr lang="es-ES_tradnl" sz="1400" kern="1200" dirty="0">
              <a:solidFill>
                <a:srgbClr val="376092"/>
              </a:solidFill>
            </a:rPr>
            <a:t>Considera el riesgo de la ubicación del cliente y de la organización?</a:t>
          </a:r>
        </a:p>
      </dsp:txBody>
      <dsp:txXfrm>
        <a:off x="899260" y="3268298"/>
        <a:ext cx="3157841" cy="754261"/>
      </dsp:txXfrm>
    </dsp:sp>
    <dsp:sp modelId="{ECF695EA-2508-4549-B543-7B189CC4A39B}">
      <dsp:nvSpPr>
        <dsp:cNvPr id="0" name=""/>
        <dsp:cNvSpPr/>
      </dsp:nvSpPr>
      <dsp:spPr>
        <a:xfrm rot="5400000">
          <a:off x="2408077" y="4116130"/>
          <a:ext cx="140208" cy="140208"/>
        </a:xfrm>
        <a:prstGeom prst="rightArrow">
          <a:avLst>
            <a:gd name="adj1" fmla="val 66700"/>
            <a:gd name="adj2" fmla="val 50000"/>
          </a:avLst>
        </a:prstGeom>
        <a:solidFill>
          <a:srgbClr val="2E75B6"/>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F24A0292-B233-7D4C-B0CC-7523626EAB20}">
      <dsp:nvSpPr>
        <dsp:cNvPr id="0" name=""/>
        <dsp:cNvSpPr/>
      </dsp:nvSpPr>
      <dsp:spPr>
        <a:xfrm>
          <a:off x="875794" y="4326443"/>
          <a:ext cx="3204773" cy="801193"/>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17780" tIns="17780" rIns="17780" bIns="17780" numCol="1" spcCol="1270" anchor="ctr" anchorCtr="0">
          <a:noAutofit/>
        </a:bodyPr>
        <a:lstStyle/>
        <a:p>
          <a:pPr marL="0" lvl="0" indent="0" algn="ctr" defTabSz="622300" rtl="0">
            <a:lnSpc>
              <a:spcPct val="90000"/>
            </a:lnSpc>
            <a:spcBef>
              <a:spcPct val="0"/>
            </a:spcBef>
            <a:spcAft>
              <a:spcPct val="35000"/>
            </a:spcAft>
            <a:buNone/>
          </a:pPr>
          <a:r>
            <a:rPr lang="es-ES_tradnl" sz="1400" kern="1200" dirty="0">
              <a:solidFill>
                <a:srgbClr val="376092"/>
              </a:solidFill>
            </a:rPr>
            <a:t>Considera los canales de vinculación?</a:t>
          </a:r>
        </a:p>
      </dsp:txBody>
      <dsp:txXfrm>
        <a:off x="899260" y="4349909"/>
        <a:ext cx="3157841" cy="754261"/>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7" Type="http://schemas.openxmlformats.org/officeDocument/2006/relationships/image" Target="../media/image2.emf"/><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emf"/><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0</xdr:col>
      <xdr:colOff>130175</xdr:colOff>
      <xdr:row>0</xdr:row>
      <xdr:rowOff>136525</xdr:rowOff>
    </xdr:from>
    <xdr:to>
      <xdr:col>6</xdr:col>
      <xdr:colOff>285938</xdr:colOff>
      <xdr:row>33</xdr:row>
      <xdr:rowOff>25412</xdr:rowOff>
    </xdr:to>
    <xdr:graphicFrame macro="">
      <xdr:nvGraphicFramePr>
        <xdr:cNvPr id="2" name="Diagram 9">
          <a:extLst>
            <a:ext uri="{FF2B5EF4-FFF2-40B4-BE49-F238E27FC236}">
              <a16:creationId xmlns:a16="http://schemas.microsoft.com/office/drawing/2014/main" id="{637F4DC2-D9D5-D512-6927-CAF304CCFA67}"/>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584200</xdr:colOff>
      <xdr:row>38</xdr:row>
      <xdr:rowOff>25400</xdr:rowOff>
    </xdr:from>
    <xdr:to>
      <xdr:col>8</xdr:col>
      <xdr:colOff>190500</xdr:colOff>
      <xdr:row>66</xdr:row>
      <xdr:rowOff>63500</xdr:rowOff>
    </xdr:to>
    <xdr:pic>
      <xdr:nvPicPr>
        <xdr:cNvPr id="17632" name="Picture 1">
          <a:extLst>
            <a:ext uri="{FF2B5EF4-FFF2-40B4-BE49-F238E27FC236}">
              <a16:creationId xmlns:a16="http://schemas.microsoft.com/office/drawing/2014/main" id="{CE174D4D-0F68-98AA-1826-B606F2CC689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4200" y="6178550"/>
          <a:ext cx="5702300" cy="45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317500</xdr:colOff>
      <xdr:row>1</xdr:row>
      <xdr:rowOff>25400</xdr:rowOff>
    </xdr:from>
    <xdr:to>
      <xdr:col>15</xdr:col>
      <xdr:colOff>495300</xdr:colOff>
      <xdr:row>35</xdr:row>
      <xdr:rowOff>38100</xdr:rowOff>
    </xdr:to>
    <xdr:pic>
      <xdr:nvPicPr>
        <xdr:cNvPr id="17633" name="Imagen 3">
          <a:extLst>
            <a:ext uri="{FF2B5EF4-FFF2-40B4-BE49-F238E27FC236}">
              <a16:creationId xmlns:a16="http://schemas.microsoft.com/office/drawing/2014/main" id="{4E784902-914C-07AC-7293-266CA975DA9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96000" y="190500"/>
          <a:ext cx="6858000" cy="562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520700</xdr:colOff>
      <xdr:row>53</xdr:row>
      <xdr:rowOff>63500</xdr:rowOff>
    </xdr:from>
    <xdr:to>
      <xdr:col>7</xdr:col>
      <xdr:colOff>609600</xdr:colOff>
      <xdr:row>53</xdr:row>
      <xdr:rowOff>88900</xdr:rowOff>
    </xdr:to>
    <xdr:cxnSp macro="">
      <xdr:nvCxnSpPr>
        <xdr:cNvPr id="4" name="Conector recto 3">
          <a:extLst>
            <a:ext uri="{FF2B5EF4-FFF2-40B4-BE49-F238E27FC236}">
              <a16:creationId xmlns:a16="http://schemas.microsoft.com/office/drawing/2014/main" id="{DA567C29-BABE-5503-6984-2A74C366267D}"/>
            </a:ext>
          </a:extLst>
        </xdr:cNvPr>
        <xdr:cNvCxnSpPr/>
      </xdr:nvCxnSpPr>
      <xdr:spPr>
        <a:xfrm>
          <a:off x="1346200" y="8813800"/>
          <a:ext cx="5041900" cy="2540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609600</xdr:colOff>
      <xdr:row>53</xdr:row>
      <xdr:rowOff>76200</xdr:rowOff>
    </xdr:from>
    <xdr:to>
      <xdr:col>7</xdr:col>
      <xdr:colOff>609600</xdr:colOff>
      <xdr:row>62</xdr:row>
      <xdr:rowOff>127000</xdr:rowOff>
    </xdr:to>
    <xdr:cxnSp macro="">
      <xdr:nvCxnSpPr>
        <xdr:cNvPr id="6" name="Conector recto 5">
          <a:extLst>
            <a:ext uri="{FF2B5EF4-FFF2-40B4-BE49-F238E27FC236}">
              <a16:creationId xmlns:a16="http://schemas.microsoft.com/office/drawing/2014/main" id="{D50DAA72-0B84-124C-A132-A02D8B94D646}"/>
            </a:ext>
          </a:extLst>
        </xdr:cNvPr>
        <xdr:cNvCxnSpPr/>
      </xdr:nvCxnSpPr>
      <xdr:spPr>
        <a:xfrm flipV="1">
          <a:off x="6388100" y="8826500"/>
          <a:ext cx="0" cy="153670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613944</xdr:colOff>
      <xdr:row>20</xdr:row>
      <xdr:rowOff>121819</xdr:rowOff>
    </xdr:from>
    <xdr:to>
      <xdr:col>8</xdr:col>
      <xdr:colOff>52367</xdr:colOff>
      <xdr:row>23</xdr:row>
      <xdr:rowOff>158416</xdr:rowOff>
    </xdr:to>
    <xdr:sp macro="" textlink="">
      <xdr:nvSpPr>
        <xdr:cNvPr id="6" name="5 Elipse">
          <a:extLst>
            <a:ext uri="{FF2B5EF4-FFF2-40B4-BE49-F238E27FC236}">
              <a16:creationId xmlns:a16="http://schemas.microsoft.com/office/drawing/2014/main" id="{E9AE26FA-8E4C-11C0-38C3-984130A47B98}"/>
            </a:ext>
          </a:extLst>
        </xdr:cNvPr>
        <xdr:cNvSpPr/>
      </xdr:nvSpPr>
      <xdr:spPr>
        <a:xfrm>
          <a:off x="8675102" y="6648951"/>
          <a:ext cx="1263212" cy="110941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s-MX"/>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3BAE4-FE32-4483-959B-9BF650284FB9}">
  <dimension ref="B2:C14"/>
  <sheetViews>
    <sheetView showGridLines="0" topLeftCell="A4" workbookViewId="0">
      <selection sqref="A1:XFD1048576"/>
    </sheetView>
  </sheetViews>
  <sheetFormatPr baseColWidth="10" defaultColWidth="11.44140625" defaultRowHeight="15" x14ac:dyDescent="0.25"/>
  <cols>
    <col min="1" max="1" width="11.44140625" style="383"/>
    <col min="2" max="2" width="108.5546875" style="383" customWidth="1"/>
    <col min="3" max="16384" width="11.44140625" style="383"/>
  </cols>
  <sheetData>
    <row r="2" spans="2:3" ht="15.6" x14ac:dyDescent="0.25">
      <c r="B2" s="382"/>
    </row>
    <row r="3" spans="2:3" x14ac:dyDescent="0.25">
      <c r="B3" s="384"/>
    </row>
    <row r="4" spans="2:3" ht="15.6" x14ac:dyDescent="0.25">
      <c r="B4" s="382"/>
    </row>
    <row r="5" spans="2:3" x14ac:dyDescent="0.25">
      <c r="B5" s="384"/>
    </row>
    <row r="6" spans="2:3" ht="15.6" x14ac:dyDescent="0.25">
      <c r="B6" s="382"/>
    </row>
    <row r="7" spans="2:3" ht="51.75" customHeight="1" x14ac:dyDescent="0.25">
      <c r="B7" s="385" t="s">
        <v>2698</v>
      </c>
    </row>
    <row r="8" spans="2:3" x14ac:dyDescent="0.25">
      <c r="B8" s="386"/>
    </row>
    <row r="9" spans="2:3" ht="105" x14ac:dyDescent="0.25">
      <c r="B9" s="387" t="s">
        <v>2699</v>
      </c>
    </row>
    <row r="11" spans="2:3" x14ac:dyDescent="0.25">
      <c r="B11" s="388" t="s">
        <v>2700</v>
      </c>
      <c r="C11" s="388"/>
    </row>
    <row r="12" spans="2:3" x14ac:dyDescent="0.25">
      <c r="B12" s="388"/>
      <c r="C12" s="388"/>
    </row>
    <row r="13" spans="2:3" x14ac:dyDescent="0.25">
      <c r="B13" s="388"/>
      <c r="C13" s="388"/>
    </row>
    <row r="14" spans="2:3" x14ac:dyDescent="0.25">
      <c r="B14" s="388"/>
      <c r="C14" s="388"/>
    </row>
  </sheetData>
  <sheetProtection algorithmName="SHA-512" hashValue="+EMqPcYsKEqYblZ1oeaDqBWLPml+Qk8H9bC2D57QoqDp6ef9u0D/xPG14797lYdD7bsVf9plDokpO9KtZT2Hiw==" saltValue="LIr7rjGhO6PEbmjU47C/TQ==" spinCount="100000" sheet="1" objects="1" scenarios="1" selectLockedCells="1" selectUnlockedCells="1"/>
  <mergeCells count="1">
    <mergeCell ref="B11:C1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F4145-71B7-D540-BF73-D8F254C6F3CE}">
  <dimension ref="B1:K15"/>
  <sheetViews>
    <sheetView showGridLines="0" workbookViewId="0">
      <selection sqref="A1:XFD1048576"/>
    </sheetView>
  </sheetViews>
  <sheetFormatPr baseColWidth="10" defaultColWidth="11.44140625" defaultRowHeight="13.2" x14ac:dyDescent="0.25"/>
  <cols>
    <col min="1" max="1" width="5.5546875" customWidth="1"/>
    <col min="3" max="3" width="24.21875" customWidth="1"/>
    <col min="4" max="10" width="15" customWidth="1"/>
  </cols>
  <sheetData>
    <row r="1" spans="2:11" s="148" customFormat="1" ht="52.8" x14ac:dyDescent="0.25">
      <c r="B1" s="145" t="s">
        <v>2649</v>
      </c>
      <c r="C1" s="146" t="s">
        <v>2650</v>
      </c>
      <c r="D1" s="146" t="s">
        <v>2651</v>
      </c>
      <c r="E1" s="146" t="s">
        <v>2652</v>
      </c>
      <c r="F1" s="146" t="s">
        <v>2653</v>
      </c>
      <c r="G1" s="146" t="s">
        <v>2654</v>
      </c>
      <c r="H1" s="146" t="s">
        <v>2655</v>
      </c>
      <c r="I1" s="146" t="s">
        <v>2656</v>
      </c>
      <c r="J1" s="146" t="s">
        <v>2657</v>
      </c>
      <c r="K1" s="147"/>
    </row>
    <row r="2" spans="2:11" s="132" customFormat="1" ht="16.2" thickBot="1" x14ac:dyDescent="0.35">
      <c r="B2" s="137"/>
      <c r="C2" s="138" t="s">
        <v>2658</v>
      </c>
      <c r="D2" s="138" t="s">
        <v>2659</v>
      </c>
      <c r="E2" s="138" t="s">
        <v>2660</v>
      </c>
      <c r="F2" s="138" t="s">
        <v>2660</v>
      </c>
      <c r="G2" s="138" t="s">
        <v>2660</v>
      </c>
      <c r="H2" s="138" t="s">
        <v>2661</v>
      </c>
      <c r="I2" s="138" t="s">
        <v>2661</v>
      </c>
      <c r="J2" s="139"/>
      <c r="K2" s="140"/>
    </row>
    <row r="3" spans="2:11" ht="15.6" thickBot="1" x14ac:dyDescent="0.3">
      <c r="B3" s="108" t="s">
        <v>2662</v>
      </c>
      <c r="C3" s="109" t="s">
        <v>2701</v>
      </c>
      <c r="D3" s="141">
        <v>1</v>
      </c>
      <c r="E3" s="141">
        <v>1</v>
      </c>
      <c r="F3" s="141">
        <v>1</v>
      </c>
      <c r="G3" s="141">
        <v>0</v>
      </c>
      <c r="H3" s="141">
        <v>0</v>
      </c>
      <c r="I3" s="141">
        <v>0</v>
      </c>
      <c r="J3" s="144">
        <f>SUM(D3:I3)</f>
        <v>3</v>
      </c>
      <c r="K3" s="29" t="str">
        <f>IF(J3&lt;=1,"BAJO",IF(J3&lt;=2,"MEDIO","ALTO"))</f>
        <v>ALTO</v>
      </c>
    </row>
    <row r="4" spans="2:11" ht="14.4" thickBot="1" x14ac:dyDescent="0.3">
      <c r="B4" s="110"/>
      <c r="C4" s="109"/>
      <c r="D4" s="141"/>
      <c r="E4" s="141"/>
      <c r="F4" s="141"/>
      <c r="G4" s="141"/>
      <c r="H4" s="141"/>
      <c r="I4" s="141"/>
      <c r="J4" s="144">
        <f t="shared" ref="J4:J11" si="0">SUM(D4:I4)</f>
        <v>0</v>
      </c>
      <c r="K4" s="29" t="str">
        <f t="shared" ref="K4:K11" si="1">IF(J4&lt;=1,"BAJO",IF(J4&lt;=2,"MEDIO","ALTO"))</f>
        <v>BAJO</v>
      </c>
    </row>
    <row r="5" spans="2:11" ht="14.4" thickBot="1" x14ac:dyDescent="0.3">
      <c r="B5" s="110"/>
      <c r="C5" s="109"/>
      <c r="D5" s="141"/>
      <c r="E5" s="141"/>
      <c r="F5" s="141"/>
      <c r="G5" s="141"/>
      <c r="H5" s="141"/>
      <c r="I5" s="141"/>
      <c r="J5" s="144">
        <f t="shared" si="0"/>
        <v>0</v>
      </c>
      <c r="K5" s="29" t="str">
        <f t="shared" si="1"/>
        <v>BAJO</v>
      </c>
    </row>
    <row r="6" spans="2:11" ht="14.4" thickBot="1" x14ac:dyDescent="0.3">
      <c r="B6" s="110"/>
      <c r="C6" s="109"/>
      <c r="D6" s="141"/>
      <c r="E6" s="141"/>
      <c r="F6" s="141"/>
      <c r="G6" s="141"/>
      <c r="H6" s="141"/>
      <c r="I6" s="141"/>
      <c r="J6" s="144">
        <f t="shared" si="0"/>
        <v>0</v>
      </c>
      <c r="K6" s="29" t="str">
        <f t="shared" si="1"/>
        <v>BAJO</v>
      </c>
    </row>
    <row r="7" spans="2:11" ht="14.4" thickBot="1" x14ac:dyDescent="0.3">
      <c r="B7" s="110" t="s">
        <v>67</v>
      </c>
      <c r="C7" s="109"/>
      <c r="D7" s="141"/>
      <c r="E7" s="141"/>
      <c r="F7" s="141"/>
      <c r="G7" s="141"/>
      <c r="H7" s="141"/>
      <c r="I7" s="141"/>
      <c r="J7" s="144">
        <f t="shared" si="0"/>
        <v>0</v>
      </c>
      <c r="K7" s="29" t="str">
        <f t="shared" si="1"/>
        <v>BAJO</v>
      </c>
    </row>
    <row r="8" spans="2:11" ht="14.4" thickBot="1" x14ac:dyDescent="0.3">
      <c r="B8" s="102" t="s">
        <v>36</v>
      </c>
      <c r="C8" s="109"/>
      <c r="D8" s="141"/>
      <c r="E8" s="141"/>
      <c r="F8" s="141"/>
      <c r="G8" s="141"/>
      <c r="H8" s="141"/>
      <c r="I8" s="141"/>
      <c r="J8" s="144">
        <f t="shared" si="0"/>
        <v>0</v>
      </c>
      <c r="K8" s="29" t="str">
        <f t="shared" si="1"/>
        <v>BAJO</v>
      </c>
    </row>
    <row r="9" spans="2:11" ht="14.4" thickBot="1" x14ac:dyDescent="0.3">
      <c r="B9" s="102"/>
      <c r="C9" s="109"/>
      <c r="D9" s="141"/>
      <c r="E9" s="141"/>
      <c r="F9" s="141"/>
      <c r="G9" s="141"/>
      <c r="H9" s="141"/>
      <c r="I9" s="141"/>
      <c r="J9" s="144">
        <f t="shared" si="0"/>
        <v>0</v>
      </c>
      <c r="K9" s="29" t="str">
        <f t="shared" si="1"/>
        <v>BAJO</v>
      </c>
    </row>
    <row r="10" spans="2:11" ht="14.4" thickBot="1" x14ac:dyDescent="0.3">
      <c r="B10" s="111"/>
      <c r="C10" s="109"/>
      <c r="D10" s="142"/>
      <c r="E10" s="142"/>
      <c r="F10" s="142"/>
      <c r="G10" s="142"/>
      <c r="H10" s="142"/>
      <c r="I10" s="142"/>
      <c r="J10" s="144">
        <f t="shared" si="0"/>
        <v>0</v>
      </c>
      <c r="K10" s="29" t="str">
        <f t="shared" si="1"/>
        <v>BAJO</v>
      </c>
    </row>
    <row r="11" spans="2:11" ht="13.8" thickBot="1" x14ac:dyDescent="0.3">
      <c r="B11" s="111" t="s">
        <v>36</v>
      </c>
      <c r="C11" s="111" t="s">
        <v>36</v>
      </c>
      <c r="D11" s="142" t="s">
        <v>67</v>
      </c>
      <c r="E11" s="142" t="s">
        <v>36</v>
      </c>
      <c r="F11" s="142" t="s">
        <v>36</v>
      </c>
      <c r="G11" s="142"/>
      <c r="H11" s="142"/>
      <c r="I11" s="142"/>
      <c r="J11" s="144">
        <f t="shared" si="0"/>
        <v>0</v>
      </c>
      <c r="K11" s="29" t="str">
        <f t="shared" si="1"/>
        <v>BAJO</v>
      </c>
    </row>
    <row r="12" spans="2:11" x14ac:dyDescent="0.25">
      <c r="D12" s="143"/>
      <c r="E12" s="143"/>
      <c r="F12" s="143"/>
      <c r="G12" s="143"/>
      <c r="H12" s="143"/>
      <c r="I12" s="143"/>
      <c r="J12" s="143"/>
    </row>
    <row r="15" spans="2:11" x14ac:dyDescent="0.25">
      <c r="B15" s="126" t="s">
        <v>2663</v>
      </c>
    </row>
  </sheetData>
  <sheetProtection algorithmName="SHA-512" hashValue="WqCAufA3Ly/7CDtcSEXufElkb87ufqfqobWlKFpcbIP755MiT8EJLrzNw+J4+VUPX0q6ykQrlTe0qRuZF1Vw4A==" saltValue="QE1G14UiU4Ho+mUlC1OzYQ==" spinCount="100000" sheet="1" objects="1" scenarios="1" selectLockedCells="1" selectUn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1BD43-6918-4E2A-9BEF-917309ECC1AD}">
  <sheetPr>
    <tabColor theme="9" tint="-0.249977111117893"/>
  </sheetPr>
  <dimension ref="B1:K19"/>
  <sheetViews>
    <sheetView showGridLines="0" workbookViewId="0">
      <selection sqref="A1:XFD1048576"/>
    </sheetView>
  </sheetViews>
  <sheetFormatPr baseColWidth="10" defaultColWidth="11.44140625" defaultRowHeight="13.2" x14ac:dyDescent="0.25"/>
  <cols>
    <col min="1" max="1" width="3.44140625" customWidth="1"/>
    <col min="2" max="2" width="38.5546875" customWidth="1"/>
    <col min="3" max="3" width="20.44140625" customWidth="1"/>
    <col min="4" max="4" width="15.77734375" customWidth="1"/>
    <col min="5" max="5" width="19.21875" customWidth="1"/>
    <col min="6" max="8" width="18.5546875" customWidth="1"/>
    <col min="9" max="9" width="16.21875" customWidth="1"/>
    <col min="11" max="11" width="19" customWidth="1"/>
  </cols>
  <sheetData>
    <row r="1" spans="2:11" s="255" customFormat="1" ht="49.5" customHeight="1" thickBot="1" x14ac:dyDescent="0.35">
      <c r="B1" s="253" t="s">
        <v>2664</v>
      </c>
      <c r="C1" s="254" t="s">
        <v>2665</v>
      </c>
      <c r="D1" s="254" t="s">
        <v>2666</v>
      </c>
      <c r="E1" s="254" t="s">
        <v>2667</v>
      </c>
      <c r="F1" s="254" t="s">
        <v>2668</v>
      </c>
      <c r="G1" s="254" t="s">
        <v>2669</v>
      </c>
      <c r="H1" s="254" t="s">
        <v>2670</v>
      </c>
      <c r="I1" s="254" t="s">
        <v>2671</v>
      </c>
      <c r="J1" s="253" t="s">
        <v>2657</v>
      </c>
      <c r="K1" s="254" t="s">
        <v>2672</v>
      </c>
    </row>
    <row r="2" spans="2:11" s="266" customFormat="1" ht="13.8" x14ac:dyDescent="0.25">
      <c r="B2" s="265" t="s">
        <v>2658</v>
      </c>
      <c r="C2" s="265" t="s">
        <v>2659</v>
      </c>
      <c r="D2" s="265" t="s">
        <v>2660</v>
      </c>
      <c r="E2" s="265" t="s">
        <v>2660</v>
      </c>
      <c r="F2" s="265" t="s">
        <v>2660</v>
      </c>
      <c r="G2" s="265" t="s">
        <v>2660</v>
      </c>
      <c r="H2" s="265" t="s">
        <v>2660</v>
      </c>
      <c r="I2" s="265" t="s">
        <v>2673</v>
      </c>
      <c r="J2" s="265"/>
      <c r="K2" s="265"/>
    </row>
    <row r="3" spans="2:11" ht="13.8" x14ac:dyDescent="0.25">
      <c r="B3" s="256" t="s">
        <v>2674</v>
      </c>
      <c r="C3" s="263">
        <v>1</v>
      </c>
      <c r="D3" s="263">
        <v>1</v>
      </c>
      <c r="E3" s="263">
        <v>1</v>
      </c>
      <c r="F3" s="263">
        <v>1</v>
      </c>
      <c r="G3" s="263"/>
      <c r="H3" s="263"/>
      <c r="I3" s="263"/>
      <c r="J3" s="263">
        <f t="shared" ref="J3:J16" si="0">SUM(C3:I3)</f>
        <v>4</v>
      </c>
      <c r="K3" s="257" t="str">
        <f>IF(J3&lt;=2,"BAJO",IF(J3&lt;=4,"MEDIO","ALTO"))</f>
        <v>MEDIO</v>
      </c>
    </row>
    <row r="4" spans="2:11" ht="13.8" x14ac:dyDescent="0.25">
      <c r="B4" s="256" t="s">
        <v>2675</v>
      </c>
      <c r="C4" s="263"/>
      <c r="D4" s="263"/>
      <c r="E4" s="263"/>
      <c r="F4" s="263"/>
      <c r="G4" s="263"/>
      <c r="H4" s="263"/>
      <c r="I4" s="263"/>
      <c r="J4" s="263">
        <f t="shared" si="0"/>
        <v>0</v>
      </c>
      <c r="K4" s="257" t="str">
        <f t="shared" ref="K4:K16" si="1">IF(J4&lt;=2,"BAJO",IF(J4&lt;=4,"MEDIO","ALTO"))</f>
        <v>BAJO</v>
      </c>
    </row>
    <row r="5" spans="2:11" ht="13.8" x14ac:dyDescent="0.25">
      <c r="B5" s="256" t="s">
        <v>2676</v>
      </c>
      <c r="C5" s="263"/>
      <c r="D5" s="263"/>
      <c r="E5" s="263"/>
      <c r="F5" s="263"/>
      <c r="G5" s="263"/>
      <c r="H5" s="263"/>
      <c r="I5" s="263"/>
      <c r="J5" s="263">
        <f t="shared" si="0"/>
        <v>0</v>
      </c>
      <c r="K5" s="257" t="str">
        <f t="shared" si="1"/>
        <v>BAJO</v>
      </c>
    </row>
    <row r="6" spans="2:11" ht="13.8" x14ac:dyDescent="0.25">
      <c r="B6" s="256" t="s">
        <v>2677</v>
      </c>
      <c r="C6" s="263"/>
      <c r="D6" s="263"/>
      <c r="E6" s="263"/>
      <c r="F6" s="263"/>
      <c r="G6" s="263"/>
      <c r="H6" s="263"/>
      <c r="I6" s="263"/>
      <c r="J6" s="263">
        <f t="shared" si="0"/>
        <v>0</v>
      </c>
      <c r="K6" s="257" t="str">
        <f t="shared" si="1"/>
        <v>BAJO</v>
      </c>
    </row>
    <row r="7" spans="2:11" ht="15" x14ac:dyDescent="0.25">
      <c r="B7" s="258" t="s">
        <v>2678</v>
      </c>
      <c r="C7" s="264"/>
      <c r="D7" s="264"/>
      <c r="E7" s="264"/>
      <c r="F7" s="264"/>
      <c r="G7" s="264"/>
      <c r="H7" s="264"/>
      <c r="I7" s="264"/>
      <c r="J7" s="263">
        <f t="shared" si="0"/>
        <v>0</v>
      </c>
      <c r="K7" s="257" t="str">
        <f t="shared" si="1"/>
        <v>BAJO</v>
      </c>
    </row>
    <row r="8" spans="2:11" ht="15" x14ac:dyDescent="0.25">
      <c r="B8" s="258" t="s">
        <v>2679</v>
      </c>
      <c r="C8" s="264"/>
      <c r="D8" s="264"/>
      <c r="E8" s="264"/>
      <c r="F8" s="264"/>
      <c r="G8" s="264"/>
      <c r="H8" s="264"/>
      <c r="I8" s="264"/>
      <c r="J8" s="263">
        <f t="shared" si="0"/>
        <v>0</v>
      </c>
      <c r="K8" s="257" t="str">
        <f t="shared" si="1"/>
        <v>BAJO</v>
      </c>
    </row>
    <row r="9" spans="2:11" ht="15" x14ac:dyDescent="0.25">
      <c r="B9" s="258" t="s">
        <v>2680</v>
      </c>
      <c r="C9" s="264"/>
      <c r="D9" s="264"/>
      <c r="E9" s="264"/>
      <c r="F9" s="264"/>
      <c r="G9" s="264"/>
      <c r="H9" s="264"/>
      <c r="I9" s="264"/>
      <c r="J9" s="263">
        <f t="shared" si="0"/>
        <v>0</v>
      </c>
      <c r="K9" s="257" t="str">
        <f t="shared" si="1"/>
        <v>BAJO</v>
      </c>
    </row>
    <row r="10" spans="2:11" ht="15" x14ac:dyDescent="0.25">
      <c r="B10" s="258" t="s">
        <v>2681</v>
      </c>
      <c r="C10" s="264"/>
      <c r="D10" s="264"/>
      <c r="E10" s="264"/>
      <c r="F10" s="264"/>
      <c r="G10" s="264"/>
      <c r="H10" s="264"/>
      <c r="I10" s="264"/>
      <c r="J10" s="263">
        <f t="shared" si="0"/>
        <v>0</v>
      </c>
      <c r="K10" s="257" t="str">
        <f t="shared" si="1"/>
        <v>BAJO</v>
      </c>
    </row>
    <row r="11" spans="2:11" ht="15" x14ac:dyDescent="0.25">
      <c r="B11" s="258" t="s">
        <v>2682</v>
      </c>
      <c r="C11" s="264"/>
      <c r="D11" s="264"/>
      <c r="E11" s="264"/>
      <c r="F11" s="264"/>
      <c r="G11" s="264"/>
      <c r="H11" s="264"/>
      <c r="I11" s="264"/>
      <c r="J11" s="263">
        <f t="shared" si="0"/>
        <v>0</v>
      </c>
      <c r="K11" s="257" t="str">
        <f t="shared" si="1"/>
        <v>BAJO</v>
      </c>
    </row>
    <row r="12" spans="2:11" ht="15" x14ac:dyDescent="0.25">
      <c r="B12" s="258" t="s">
        <v>2683</v>
      </c>
      <c r="C12" s="264"/>
      <c r="D12" s="264"/>
      <c r="E12" s="264"/>
      <c r="F12" s="264"/>
      <c r="G12" s="264"/>
      <c r="H12" s="264"/>
      <c r="I12" s="264"/>
      <c r="J12" s="263">
        <f t="shared" si="0"/>
        <v>0</v>
      </c>
      <c r="K12" s="257" t="str">
        <f t="shared" si="1"/>
        <v>BAJO</v>
      </c>
    </row>
    <row r="13" spans="2:11" ht="15" x14ac:dyDescent="0.25">
      <c r="B13" s="258" t="s">
        <v>2684</v>
      </c>
      <c r="C13" s="264"/>
      <c r="D13" s="264"/>
      <c r="E13" s="264"/>
      <c r="F13" s="264"/>
      <c r="G13" s="264"/>
      <c r="H13" s="264"/>
      <c r="I13" s="264"/>
      <c r="J13" s="263">
        <f t="shared" si="0"/>
        <v>0</v>
      </c>
      <c r="K13" s="257" t="str">
        <f t="shared" si="1"/>
        <v>BAJO</v>
      </c>
    </row>
    <row r="14" spans="2:11" ht="15" x14ac:dyDescent="0.25">
      <c r="B14" s="258" t="s">
        <v>2685</v>
      </c>
      <c r="C14" s="264"/>
      <c r="D14" s="264"/>
      <c r="E14" s="264"/>
      <c r="F14" s="264"/>
      <c r="G14" s="264"/>
      <c r="H14" s="264"/>
      <c r="I14" s="264"/>
      <c r="J14" s="263">
        <f t="shared" si="0"/>
        <v>0</v>
      </c>
      <c r="K14" s="257" t="str">
        <f t="shared" si="1"/>
        <v>BAJO</v>
      </c>
    </row>
    <row r="15" spans="2:11" ht="15" x14ac:dyDescent="0.25">
      <c r="B15" s="258" t="s">
        <v>2686</v>
      </c>
      <c r="C15" s="264"/>
      <c r="D15" s="264"/>
      <c r="E15" s="264"/>
      <c r="F15" s="264"/>
      <c r="G15" s="264"/>
      <c r="H15" s="264"/>
      <c r="I15" s="264"/>
      <c r="J15" s="263">
        <f t="shared" si="0"/>
        <v>0</v>
      </c>
      <c r="K15" s="257" t="str">
        <f t="shared" si="1"/>
        <v>BAJO</v>
      </c>
    </row>
    <row r="16" spans="2:11" ht="15" x14ac:dyDescent="0.25">
      <c r="B16" s="258" t="s">
        <v>2687</v>
      </c>
      <c r="C16" s="264"/>
      <c r="D16" s="264"/>
      <c r="E16" s="264"/>
      <c r="F16" s="264"/>
      <c r="G16" s="264"/>
      <c r="H16" s="264"/>
      <c r="I16" s="264"/>
      <c r="J16" s="263">
        <f t="shared" si="0"/>
        <v>0</v>
      </c>
      <c r="K16" s="257" t="str">
        <f t="shared" si="1"/>
        <v>BAJO</v>
      </c>
    </row>
    <row r="19" spans="4:4" ht="21" x14ac:dyDescent="0.4">
      <c r="D19" s="262"/>
    </row>
  </sheetData>
  <sheetProtection algorithmName="SHA-512" hashValue="yx8oyPFCdVlAh76RRtUmqOaaZXa1wYO5OdJcqb8TUdpd4bEPgqwpPN4oLOLfc4+QumRnrsO6IGMDQSe/b9iKVw==" saltValue="8I5o3v0pBM4vLs4aiusb8w==" spinCount="100000" sheet="1" objects="1" scenarios="1" selectLockedCells="1" selectUnlockedCell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DEC8D-414E-4A45-8E37-6567DED2168F}">
  <dimension ref="B1:R41"/>
  <sheetViews>
    <sheetView showGridLines="0" workbookViewId="0">
      <selection sqref="A1:XFD1048576"/>
    </sheetView>
  </sheetViews>
  <sheetFormatPr baseColWidth="10" defaultColWidth="11.44140625" defaultRowHeight="13.2" x14ac:dyDescent="0.25"/>
  <cols>
    <col min="2" max="2" width="4" style="132" customWidth="1"/>
    <col min="3" max="3" width="12.44140625" style="130" bestFit="1" customWidth="1"/>
    <col min="14" max="14" width="7.5546875" bestFit="1" customWidth="1"/>
    <col min="16" max="16" width="11.44140625" style="130"/>
  </cols>
  <sheetData>
    <row r="1" spans="2:14" x14ac:dyDescent="0.25">
      <c r="C1" s="127">
        <v>0</v>
      </c>
    </row>
    <row r="2" spans="2:14" x14ac:dyDescent="0.25">
      <c r="C2" s="127">
        <v>0</v>
      </c>
    </row>
    <row r="3" spans="2:14" x14ac:dyDescent="0.25">
      <c r="C3" s="127">
        <v>-35000</v>
      </c>
      <c r="D3" s="134" t="s">
        <v>2688</v>
      </c>
    </row>
    <row r="4" spans="2:14" x14ac:dyDescent="0.25">
      <c r="C4" s="127">
        <v>0</v>
      </c>
    </row>
    <row r="5" spans="2:14" x14ac:dyDescent="0.25">
      <c r="B5" s="132">
        <v>1</v>
      </c>
      <c r="C5" s="128">
        <v>30000</v>
      </c>
    </row>
    <row r="6" spans="2:14" x14ac:dyDescent="0.25">
      <c r="B6" s="132">
        <v>2</v>
      </c>
      <c r="C6" s="128">
        <f>+C5+5245</f>
        <v>35245</v>
      </c>
      <c r="M6">
        <v>1</v>
      </c>
      <c r="N6">
        <v>13</v>
      </c>
    </row>
    <row r="7" spans="2:14" x14ac:dyDescent="0.25">
      <c r="B7" s="132">
        <v>3</v>
      </c>
      <c r="C7" s="128">
        <f t="shared" ref="C7:C37" si="0">+C6+5245</f>
        <v>40490</v>
      </c>
      <c r="M7">
        <v>2</v>
      </c>
      <c r="N7">
        <v>24</v>
      </c>
    </row>
    <row r="8" spans="2:14" x14ac:dyDescent="0.25">
      <c r="B8" s="132">
        <v>4</v>
      </c>
      <c r="C8" s="128">
        <f t="shared" si="0"/>
        <v>45735</v>
      </c>
      <c r="M8">
        <v>3</v>
      </c>
      <c r="N8" s="134">
        <v>31</v>
      </c>
    </row>
    <row r="9" spans="2:14" x14ac:dyDescent="0.25">
      <c r="B9" s="132">
        <v>5</v>
      </c>
      <c r="C9" s="128">
        <f t="shared" si="0"/>
        <v>50980</v>
      </c>
      <c r="D9" s="126" t="s">
        <v>2689</v>
      </c>
      <c r="M9">
        <v>4</v>
      </c>
      <c r="N9">
        <v>32</v>
      </c>
    </row>
    <row r="10" spans="2:14" x14ac:dyDescent="0.25">
      <c r="B10" s="132">
        <v>6</v>
      </c>
      <c r="C10" s="128">
        <f t="shared" si="0"/>
        <v>56225</v>
      </c>
      <c r="M10">
        <v>5</v>
      </c>
      <c r="N10">
        <v>46</v>
      </c>
    </row>
    <row r="11" spans="2:14" x14ac:dyDescent="0.25">
      <c r="B11" s="132">
        <v>7</v>
      </c>
      <c r="C11" s="128">
        <f t="shared" si="0"/>
        <v>61470</v>
      </c>
      <c r="M11">
        <v>6</v>
      </c>
      <c r="N11" s="134">
        <v>51</v>
      </c>
    </row>
    <row r="12" spans="2:14" x14ac:dyDescent="0.25">
      <c r="B12" s="132">
        <v>8</v>
      </c>
      <c r="C12" s="128">
        <f t="shared" si="0"/>
        <v>66715</v>
      </c>
      <c r="M12">
        <v>7</v>
      </c>
      <c r="N12">
        <v>56</v>
      </c>
    </row>
    <row r="13" spans="2:14" x14ac:dyDescent="0.25">
      <c r="B13" s="132">
        <v>9</v>
      </c>
      <c r="C13" s="129">
        <f t="shared" si="0"/>
        <v>71960</v>
      </c>
      <c r="M13">
        <v>8</v>
      </c>
      <c r="N13">
        <v>74</v>
      </c>
    </row>
    <row r="14" spans="2:14" x14ac:dyDescent="0.25">
      <c r="B14" s="132">
        <v>10</v>
      </c>
      <c r="C14" s="129">
        <f t="shared" si="0"/>
        <v>77205</v>
      </c>
      <c r="M14">
        <v>9</v>
      </c>
      <c r="N14" s="134">
        <v>78</v>
      </c>
    </row>
    <row r="15" spans="2:14" x14ac:dyDescent="0.25">
      <c r="B15" s="132">
        <v>11</v>
      </c>
      <c r="C15" s="129">
        <f t="shared" si="0"/>
        <v>82450</v>
      </c>
      <c r="F15" s="126" t="s">
        <v>2697</v>
      </c>
      <c r="H15" s="126" t="s">
        <v>2690</v>
      </c>
      <c r="J15" s="126" t="s">
        <v>2691</v>
      </c>
      <c r="M15">
        <v>10</v>
      </c>
      <c r="N15">
        <v>91</v>
      </c>
    </row>
    <row r="16" spans="2:14" x14ac:dyDescent="0.25">
      <c r="B16" s="132">
        <v>12</v>
      </c>
      <c r="C16" s="129">
        <f t="shared" si="0"/>
        <v>87695</v>
      </c>
      <c r="M16">
        <v>11</v>
      </c>
      <c r="N16">
        <v>93</v>
      </c>
    </row>
    <row r="17" spans="2:18" x14ac:dyDescent="0.25">
      <c r="B17" s="132">
        <v>13</v>
      </c>
      <c r="C17" s="129">
        <f t="shared" si="0"/>
        <v>92940</v>
      </c>
      <c r="M17">
        <v>12</v>
      </c>
      <c r="N17">
        <v>141</v>
      </c>
    </row>
    <row r="18" spans="2:18" x14ac:dyDescent="0.25">
      <c r="B18" s="132">
        <v>14</v>
      </c>
      <c r="C18" s="129">
        <f t="shared" si="0"/>
        <v>98185</v>
      </c>
      <c r="F18" s="131">
        <f>_xlfn.QUARTILE.EXC(C5:C37,1)</f>
        <v>69337.5</v>
      </c>
      <c r="H18" s="131">
        <f>_xlfn.QUARTILE.EXC(C5:C37,2)</f>
        <v>113920</v>
      </c>
      <c r="J18" s="131">
        <f>_xlfn.QUARTILE.EXC(C5:C37,3)</f>
        <v>158502.5</v>
      </c>
    </row>
    <row r="19" spans="2:18" x14ac:dyDescent="0.25">
      <c r="B19" s="132">
        <v>15</v>
      </c>
      <c r="C19" s="129">
        <f t="shared" si="0"/>
        <v>103430</v>
      </c>
    </row>
    <row r="20" spans="2:18" x14ac:dyDescent="0.25">
      <c r="B20" s="132">
        <v>16</v>
      </c>
      <c r="C20" s="129">
        <f t="shared" si="0"/>
        <v>108675</v>
      </c>
    </row>
    <row r="21" spans="2:18" x14ac:dyDescent="0.25">
      <c r="B21" s="132">
        <v>17</v>
      </c>
      <c r="C21" s="129">
        <f t="shared" si="0"/>
        <v>113920</v>
      </c>
      <c r="F21">
        <f>(33+1)/4</f>
        <v>8.5</v>
      </c>
      <c r="N21" s="130">
        <f>_xlfn.QUARTILE.EXC(N6:N17,1)</f>
        <v>31.25</v>
      </c>
      <c r="P21" s="130">
        <f>1*(12+1)/4</f>
        <v>3.25</v>
      </c>
      <c r="R21" s="135">
        <f>+P21/12</f>
        <v>0.27083333333333331</v>
      </c>
    </row>
    <row r="22" spans="2:18" x14ac:dyDescent="0.25">
      <c r="B22" s="132">
        <v>18</v>
      </c>
      <c r="C22" s="129">
        <f t="shared" si="0"/>
        <v>119165</v>
      </c>
      <c r="N22" s="130">
        <f>_xlfn.QUARTILE.EXC(N6:N17,2)</f>
        <v>53.5</v>
      </c>
      <c r="P22" s="130">
        <f>2*(12+1)/4</f>
        <v>6.5</v>
      </c>
      <c r="R22" s="135">
        <f>+P22/12</f>
        <v>0.54166666666666663</v>
      </c>
    </row>
    <row r="23" spans="2:18" x14ac:dyDescent="0.25">
      <c r="B23" s="132">
        <v>19</v>
      </c>
      <c r="C23" s="129">
        <f t="shared" si="0"/>
        <v>124410</v>
      </c>
      <c r="N23" s="130">
        <f>_xlfn.QUARTILE.EXC(N6:N17,3)</f>
        <v>87.75</v>
      </c>
      <c r="P23" s="130">
        <f>3*(12+1)/4</f>
        <v>9.75</v>
      </c>
      <c r="R23" s="135">
        <f>+P23/12</f>
        <v>0.8125</v>
      </c>
    </row>
    <row r="24" spans="2:18" x14ac:dyDescent="0.25">
      <c r="B24" s="132">
        <v>20</v>
      </c>
      <c r="C24" s="129">
        <f t="shared" si="0"/>
        <v>129655</v>
      </c>
      <c r="N24" s="136"/>
    </row>
    <row r="25" spans="2:18" x14ac:dyDescent="0.25">
      <c r="B25" s="132">
        <v>21</v>
      </c>
      <c r="C25" s="129">
        <f t="shared" si="0"/>
        <v>134900</v>
      </c>
    </row>
    <row r="26" spans="2:18" x14ac:dyDescent="0.25">
      <c r="B26" s="132">
        <v>22</v>
      </c>
      <c r="C26" s="129">
        <f t="shared" si="0"/>
        <v>140145</v>
      </c>
      <c r="G26" s="133">
        <f>8.5/33</f>
        <v>0.25757575757575757</v>
      </c>
    </row>
    <row r="27" spans="2:18" x14ac:dyDescent="0.25">
      <c r="B27" s="132">
        <v>23</v>
      </c>
      <c r="C27" s="129">
        <f t="shared" si="0"/>
        <v>145390</v>
      </c>
    </row>
    <row r="28" spans="2:18" x14ac:dyDescent="0.25">
      <c r="B28" s="132">
        <v>24</v>
      </c>
      <c r="C28" s="129">
        <f t="shared" si="0"/>
        <v>150635</v>
      </c>
    </row>
    <row r="29" spans="2:18" x14ac:dyDescent="0.25">
      <c r="B29" s="132">
        <v>25</v>
      </c>
      <c r="C29" s="129">
        <f t="shared" si="0"/>
        <v>155880</v>
      </c>
    </row>
    <row r="30" spans="2:18" x14ac:dyDescent="0.25">
      <c r="B30" s="132">
        <v>26</v>
      </c>
      <c r="C30" s="127">
        <f t="shared" si="0"/>
        <v>161125</v>
      </c>
    </row>
    <row r="31" spans="2:18" x14ac:dyDescent="0.25">
      <c r="B31" s="132">
        <v>27</v>
      </c>
      <c r="C31" s="127">
        <f t="shared" si="0"/>
        <v>166370</v>
      </c>
    </row>
    <row r="32" spans="2:18" x14ac:dyDescent="0.25">
      <c r="B32" s="132">
        <v>28</v>
      </c>
      <c r="C32" s="127">
        <f t="shared" si="0"/>
        <v>171615</v>
      </c>
    </row>
    <row r="33" spans="2:5" x14ac:dyDescent="0.25">
      <c r="B33" s="132">
        <v>29</v>
      </c>
      <c r="C33" s="127">
        <f t="shared" si="0"/>
        <v>176860</v>
      </c>
    </row>
    <row r="34" spans="2:5" x14ac:dyDescent="0.25">
      <c r="B34" s="132">
        <v>30</v>
      </c>
      <c r="C34" s="127">
        <f t="shared" si="0"/>
        <v>182105</v>
      </c>
      <c r="D34" s="126" t="s">
        <v>2692</v>
      </c>
    </row>
    <row r="35" spans="2:5" x14ac:dyDescent="0.25">
      <c r="B35" s="132">
        <v>31</v>
      </c>
      <c r="C35" s="127">
        <f t="shared" si="0"/>
        <v>187350</v>
      </c>
    </row>
    <row r="36" spans="2:5" x14ac:dyDescent="0.25">
      <c r="B36" s="132">
        <v>32</v>
      </c>
      <c r="C36" s="127">
        <f t="shared" si="0"/>
        <v>192595</v>
      </c>
    </row>
    <row r="37" spans="2:5" x14ac:dyDescent="0.25">
      <c r="B37" s="132">
        <v>33</v>
      </c>
      <c r="C37" s="127">
        <f t="shared" si="0"/>
        <v>197840</v>
      </c>
    </row>
    <row r="38" spans="2:5" x14ac:dyDescent="0.25">
      <c r="C38" s="131">
        <f>_xlfn.QUARTILE.EXC(C5:C37,1)</f>
        <v>69337.5</v>
      </c>
    </row>
    <row r="39" spans="2:5" x14ac:dyDescent="0.25">
      <c r="C39" s="131">
        <f>_xlfn.QUARTILE.EXC(C5:C38,2)</f>
        <v>111297.5</v>
      </c>
    </row>
    <row r="40" spans="2:5" x14ac:dyDescent="0.25">
      <c r="C40" s="131">
        <f>_xlfn.QUARTILE.EXC(C5:C37,3)</f>
        <v>158502.5</v>
      </c>
    </row>
    <row r="41" spans="2:5" x14ac:dyDescent="0.25">
      <c r="D41" s="126" t="s">
        <v>2693</v>
      </c>
      <c r="E41" s="126" t="s">
        <v>2694</v>
      </c>
    </row>
  </sheetData>
  <sheetProtection algorithmName="SHA-512" hashValue="4RJV05ajLrC9G9HjJQbBSzBYSfzhEEJZjzO9yc1dVTll+S/uBeBRUHXt9AGon8Uj12dzBmH+bCjDpwFJB4ihIA==" saltValue="WRfLxusBh5HTPT+RIJVw6Q==" spinCount="100000"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H1:AE73"/>
  <sheetViews>
    <sheetView showGridLines="0" topLeftCell="A7" workbookViewId="0">
      <selection sqref="A1:XFD1048576"/>
    </sheetView>
  </sheetViews>
  <sheetFormatPr baseColWidth="10" defaultColWidth="11.44140625" defaultRowHeight="13.2" x14ac:dyDescent="0.25"/>
  <cols>
    <col min="12" max="12" width="12.5546875" bestFit="1" customWidth="1"/>
    <col min="17" max="17" width="3" bestFit="1" customWidth="1"/>
    <col min="18" max="18" width="6.5546875" bestFit="1" customWidth="1"/>
    <col min="19" max="25" width="2" bestFit="1" customWidth="1"/>
    <col min="26" max="31" width="3" bestFit="1" customWidth="1"/>
  </cols>
  <sheetData>
    <row r="1" spans="8:8" x14ac:dyDescent="0.25">
      <c r="H1" t="s">
        <v>0</v>
      </c>
    </row>
    <row r="41" spans="10:12" x14ac:dyDescent="0.25">
      <c r="L41" t="s">
        <v>1</v>
      </c>
    </row>
    <row r="44" spans="10:12" x14ac:dyDescent="0.25">
      <c r="J44" t="s">
        <v>2</v>
      </c>
      <c r="L44" t="s">
        <v>3</v>
      </c>
    </row>
    <row r="47" spans="10:12" x14ac:dyDescent="0.25">
      <c r="J47" t="s">
        <v>4</v>
      </c>
      <c r="L47" t="s">
        <v>5</v>
      </c>
    </row>
    <row r="50" spans="10:17" x14ac:dyDescent="0.25">
      <c r="J50" t="s">
        <v>6</v>
      </c>
      <c r="L50" t="s">
        <v>7</v>
      </c>
    </row>
    <row r="53" spans="10:17" x14ac:dyDescent="0.25">
      <c r="J53" t="s">
        <v>8</v>
      </c>
      <c r="L53" t="s">
        <v>9</v>
      </c>
    </row>
    <row r="57" spans="10:17" x14ac:dyDescent="0.25">
      <c r="Q57">
        <v>15</v>
      </c>
    </row>
    <row r="58" spans="10:17" x14ac:dyDescent="0.25">
      <c r="Q58">
        <v>14</v>
      </c>
    </row>
    <row r="59" spans="10:17" x14ac:dyDescent="0.25">
      <c r="Q59">
        <v>13</v>
      </c>
    </row>
    <row r="60" spans="10:17" x14ac:dyDescent="0.25">
      <c r="Q60">
        <v>12</v>
      </c>
    </row>
    <row r="61" spans="10:17" x14ac:dyDescent="0.25">
      <c r="Q61">
        <v>11</v>
      </c>
    </row>
    <row r="62" spans="10:17" x14ac:dyDescent="0.25">
      <c r="Q62">
        <v>10</v>
      </c>
    </row>
    <row r="63" spans="10:17" x14ac:dyDescent="0.25">
      <c r="Q63">
        <v>9</v>
      </c>
    </row>
    <row r="64" spans="10:17" x14ac:dyDescent="0.25">
      <c r="Q64">
        <v>8</v>
      </c>
    </row>
    <row r="65" spans="11:31" x14ac:dyDescent="0.25">
      <c r="Q65">
        <v>7</v>
      </c>
    </row>
    <row r="66" spans="11:31" x14ac:dyDescent="0.25">
      <c r="Q66">
        <v>6</v>
      </c>
    </row>
    <row r="67" spans="11:31" x14ac:dyDescent="0.25">
      <c r="Q67">
        <v>5</v>
      </c>
    </row>
    <row r="68" spans="11:31" x14ac:dyDescent="0.25">
      <c r="Q68">
        <v>4</v>
      </c>
    </row>
    <row r="69" spans="11:31" x14ac:dyDescent="0.25">
      <c r="Q69">
        <v>3</v>
      </c>
    </row>
    <row r="70" spans="11:31" x14ac:dyDescent="0.25">
      <c r="Q70">
        <v>2</v>
      </c>
      <c r="R70">
        <v>4</v>
      </c>
      <c r="S70">
        <v>6</v>
      </c>
    </row>
    <row r="71" spans="11:31" x14ac:dyDescent="0.25">
      <c r="Q71">
        <v>1</v>
      </c>
      <c r="R71">
        <v>2</v>
      </c>
      <c r="S71">
        <v>3</v>
      </c>
      <c r="T71">
        <v>4</v>
      </c>
      <c r="U71">
        <v>5</v>
      </c>
      <c r="V71">
        <v>6</v>
      </c>
      <c r="W71">
        <v>7</v>
      </c>
      <c r="X71">
        <v>8</v>
      </c>
      <c r="Y71">
        <v>9</v>
      </c>
      <c r="Z71">
        <v>10</v>
      </c>
      <c r="AA71">
        <v>11</v>
      </c>
      <c r="AB71">
        <v>12</v>
      </c>
      <c r="AC71">
        <v>13</v>
      </c>
      <c r="AD71">
        <v>14</v>
      </c>
      <c r="AE71">
        <v>15</v>
      </c>
    </row>
    <row r="72" spans="11:31" x14ac:dyDescent="0.25">
      <c r="K72">
        <v>1</v>
      </c>
      <c r="L72" s="268">
        <f>4/15</f>
        <v>0.26666666666666666</v>
      </c>
    </row>
    <row r="73" spans="11:31" x14ac:dyDescent="0.25">
      <c r="R73" s="267">
        <f>4/15</f>
        <v>0.26666666666666666</v>
      </c>
    </row>
  </sheetData>
  <sheetProtection algorithmName="SHA-512" hashValue="Tl46Vlh+2akOO+uCCb/XxftfhBpvczMyGK72ZGJYEWfGH3j4q6J6TBQicOl7WvF4ax0EdxZLBXKWrPhXD2w2xw==" saltValue="+YEeOCdyzwjwuASHJaDqrQ==" spinCount="100000" sheet="1" objects="1" scenarios="1" selectLockedCells="1" selectUnlockedCells="1"/>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3:J21"/>
  <sheetViews>
    <sheetView showGridLines="0" zoomScaleNormal="100" workbookViewId="0">
      <selection sqref="A1:XFD1048576"/>
    </sheetView>
  </sheetViews>
  <sheetFormatPr baseColWidth="10" defaultColWidth="9.21875" defaultRowHeight="12.6" x14ac:dyDescent="0.2"/>
  <cols>
    <col min="1" max="1" width="6.44140625" style="1" customWidth="1"/>
    <col min="2" max="2" width="1.21875" style="1" customWidth="1"/>
    <col min="3" max="3" width="2.44140625" style="1" customWidth="1"/>
    <col min="4" max="4" width="26.21875" style="1" bestFit="1" customWidth="1"/>
    <col min="5" max="5" width="14.77734375" style="1" bestFit="1" customWidth="1"/>
    <col min="6" max="6" width="10.44140625" style="1" bestFit="1" customWidth="1"/>
    <col min="7" max="7" width="9" style="1" bestFit="1" customWidth="1"/>
    <col min="8" max="8" width="16.44140625" style="1" bestFit="1" customWidth="1"/>
    <col min="9" max="9" width="2.44140625" style="1" customWidth="1"/>
    <col min="10" max="10" width="1.21875" style="1" customWidth="1"/>
    <col min="11" max="11" width="9.44140625" style="1" customWidth="1"/>
    <col min="12" max="12" width="9.21875" style="1"/>
    <col min="13" max="13" width="46.5546875" style="1" customWidth="1"/>
    <col min="14" max="16384" width="9.21875" style="1"/>
  </cols>
  <sheetData>
    <row r="3" spans="2:10" ht="13.2" thickBot="1" x14ac:dyDescent="0.25"/>
    <row r="4" spans="2:10" ht="6" customHeight="1" thickTop="1" thickBot="1" x14ac:dyDescent="0.25">
      <c r="B4" s="394"/>
      <c r="C4" s="395"/>
      <c r="D4" s="395"/>
      <c r="E4" s="395"/>
      <c r="F4" s="395"/>
      <c r="G4" s="395"/>
      <c r="H4" s="395"/>
      <c r="I4" s="395"/>
      <c r="J4" s="391"/>
    </row>
    <row r="5" spans="2:10" ht="13.8" thickTop="1" thickBot="1" x14ac:dyDescent="0.25">
      <c r="B5" s="389"/>
      <c r="C5" s="37"/>
      <c r="D5" s="38"/>
      <c r="E5" s="38"/>
      <c r="F5" s="38"/>
      <c r="G5" s="70"/>
      <c r="H5" s="38"/>
      <c r="I5" s="39"/>
      <c r="J5" s="392"/>
    </row>
    <row r="6" spans="2:10" ht="13.2" thickBot="1" x14ac:dyDescent="0.25">
      <c r="B6" s="389"/>
      <c r="C6" s="40"/>
      <c r="D6" s="397" t="s">
        <v>10</v>
      </c>
      <c r="E6" s="398"/>
      <c r="F6" s="398"/>
      <c r="G6" s="398"/>
      <c r="H6" s="399"/>
      <c r="I6" s="17"/>
      <c r="J6" s="392"/>
    </row>
    <row r="7" spans="2:10" ht="13.2" thickBot="1" x14ac:dyDescent="0.25">
      <c r="B7" s="389"/>
      <c r="C7" s="40"/>
      <c r="D7" s="400" t="s">
        <v>11</v>
      </c>
      <c r="E7" s="401"/>
      <c r="F7" s="401"/>
      <c r="G7" s="401"/>
      <c r="H7" s="402"/>
      <c r="I7" s="17"/>
      <c r="J7" s="392"/>
    </row>
    <row r="8" spans="2:10" x14ac:dyDescent="0.2">
      <c r="B8" s="389"/>
      <c r="C8" s="40"/>
      <c r="D8" s="16"/>
      <c r="E8" s="16"/>
      <c r="F8" s="16"/>
      <c r="G8" s="16"/>
      <c r="H8" s="25"/>
      <c r="I8" s="17"/>
      <c r="J8" s="392"/>
    </row>
    <row r="9" spans="2:10" x14ac:dyDescent="0.2">
      <c r="B9" s="389"/>
      <c r="C9" s="40"/>
      <c r="D9" s="16"/>
      <c r="E9" s="16"/>
      <c r="F9" s="16"/>
      <c r="G9" s="16"/>
      <c r="H9" s="25"/>
      <c r="I9" s="17"/>
      <c r="J9" s="392"/>
    </row>
    <row r="10" spans="2:10" ht="13.2" thickBot="1" x14ac:dyDescent="0.25">
      <c r="B10" s="389"/>
      <c r="C10" s="40"/>
      <c r="D10" s="25"/>
      <c r="E10" s="25"/>
      <c r="F10" s="25"/>
      <c r="G10" s="25"/>
      <c r="H10" s="25"/>
      <c r="I10" s="17"/>
      <c r="J10" s="392"/>
    </row>
    <row r="11" spans="2:10" ht="13.2" thickBot="1" x14ac:dyDescent="0.25">
      <c r="B11" s="389"/>
      <c r="C11" s="40"/>
      <c r="D11" s="74" t="s">
        <v>12</v>
      </c>
      <c r="E11" s="36" t="s">
        <v>13</v>
      </c>
      <c r="F11" s="36" t="s">
        <v>14</v>
      </c>
      <c r="G11" s="36" t="s">
        <v>15</v>
      </c>
      <c r="H11" s="30" t="s">
        <v>16</v>
      </c>
      <c r="I11" s="17"/>
      <c r="J11" s="392"/>
    </row>
    <row r="12" spans="2:10" x14ac:dyDescent="0.2">
      <c r="B12" s="389"/>
      <c r="C12" s="40"/>
      <c r="D12" s="116" t="s">
        <v>17</v>
      </c>
      <c r="E12" s="117">
        <f>+Cliente!H26+Cliente!H27</f>
        <v>4.8499999999999996</v>
      </c>
      <c r="F12" s="117">
        <f>+E12*H12</f>
        <v>1.4549999999999998</v>
      </c>
      <c r="G12" s="117" t="str">
        <f>IF(E12&lt;=1,"BAJO",IF(E12&lt;=2,"MEDIO","ALTO"))</f>
        <v>ALTO</v>
      </c>
      <c r="H12" s="118">
        <v>0.3</v>
      </c>
      <c r="I12" s="17"/>
      <c r="J12" s="392"/>
    </row>
    <row r="13" spans="2:10" x14ac:dyDescent="0.2">
      <c r="B13" s="389"/>
      <c r="C13" s="40"/>
      <c r="D13" s="18" t="s">
        <v>18</v>
      </c>
      <c r="E13" s="42">
        <f>Beneficiario!I19</f>
        <v>4.5</v>
      </c>
      <c r="F13" s="42">
        <f>+E13*H13</f>
        <v>1.3499999999999999</v>
      </c>
      <c r="G13" s="42" t="str">
        <f>IF(E13&lt;=1,"BAJO",IF(E13&lt;=2,"MEDIO","ALTO"))</f>
        <v>ALTO</v>
      </c>
      <c r="H13" s="43">
        <v>0.3</v>
      </c>
      <c r="I13" s="17"/>
      <c r="J13" s="392"/>
    </row>
    <row r="14" spans="2:10" x14ac:dyDescent="0.2">
      <c r="B14" s="389"/>
      <c r="C14" s="40"/>
      <c r="D14" s="20" t="s">
        <v>19</v>
      </c>
      <c r="E14" s="45">
        <f>+Jurisdicciones!H18</f>
        <v>1</v>
      </c>
      <c r="F14" s="42">
        <f>+E14*H14</f>
        <v>0.1</v>
      </c>
      <c r="G14" s="42" t="str">
        <f>IF(E14&lt;=1,"BAJO",IF(E14&lt;=2,"MEDIO","ALTO"))</f>
        <v>BAJO</v>
      </c>
      <c r="H14" s="46">
        <v>0.1</v>
      </c>
      <c r="I14" s="17"/>
      <c r="J14" s="392"/>
    </row>
    <row r="15" spans="2:10" x14ac:dyDescent="0.2">
      <c r="B15" s="389"/>
      <c r="C15" s="40"/>
      <c r="D15" s="20" t="s">
        <v>20</v>
      </c>
      <c r="E15" s="45">
        <f>Producto!H21+Producto!H22</f>
        <v>2</v>
      </c>
      <c r="F15" s="42">
        <f>+E15*H15</f>
        <v>0.4</v>
      </c>
      <c r="G15" s="42" t="str">
        <f>IF(E15&lt;=1,"BAJO",IF(E15&lt;=2,"MEDIO","ALTO"))</f>
        <v>MEDIO</v>
      </c>
      <c r="H15" s="46">
        <v>0.2</v>
      </c>
      <c r="I15" s="17"/>
      <c r="J15" s="392"/>
    </row>
    <row r="16" spans="2:10" ht="13.2" thickBot="1" x14ac:dyDescent="0.25">
      <c r="B16" s="389"/>
      <c r="C16" s="40"/>
      <c r="D16" s="23" t="s">
        <v>21</v>
      </c>
      <c r="E16" s="48">
        <f>+'Canales de Vinculación'!I13</f>
        <v>2.5</v>
      </c>
      <c r="F16" s="119">
        <f>+E16*H16</f>
        <v>0.25</v>
      </c>
      <c r="G16" s="119" t="str">
        <f>IF(E16&lt;=1,"BAJO",IF(E16&lt;=2,"MEDIO","ALTO"))</f>
        <v>ALTO</v>
      </c>
      <c r="H16" s="31">
        <v>0.1</v>
      </c>
      <c r="I16" s="17"/>
      <c r="J16" s="392"/>
    </row>
    <row r="17" spans="2:10" ht="13.2" thickBot="1" x14ac:dyDescent="0.25">
      <c r="B17" s="389"/>
      <c r="C17" s="40"/>
      <c r="D17" s="25"/>
      <c r="E17" s="25"/>
      <c r="F17" s="25"/>
      <c r="G17" s="25"/>
      <c r="H17" s="25"/>
      <c r="I17" s="17"/>
      <c r="J17" s="392"/>
    </row>
    <row r="18" spans="2:10" ht="13.2" thickBot="1" x14ac:dyDescent="0.25">
      <c r="B18" s="389"/>
      <c r="C18" s="40"/>
      <c r="D18" s="403" t="s">
        <v>22</v>
      </c>
      <c r="E18" s="404"/>
      <c r="F18" s="404"/>
      <c r="G18" s="405"/>
      <c r="H18" s="198">
        <f>SUM(F12:F16)</f>
        <v>3.5549999999999997</v>
      </c>
      <c r="I18" s="17"/>
      <c r="J18" s="392"/>
    </row>
    <row r="19" spans="2:10" ht="13.2" thickBot="1" x14ac:dyDescent="0.25">
      <c r="B19" s="389"/>
      <c r="C19" s="40"/>
      <c r="D19" s="403" t="s">
        <v>23</v>
      </c>
      <c r="E19" s="404"/>
      <c r="F19" s="404"/>
      <c r="G19" s="405"/>
      <c r="H19" s="175" t="str">
        <f>IF(H18&lt;=1,"BAJO",IF(H18&lt;=2,"MEDIO","ALTO"))</f>
        <v>ALTO</v>
      </c>
      <c r="I19" s="17"/>
      <c r="J19" s="392"/>
    </row>
    <row r="20" spans="2:10" ht="13.2" thickBot="1" x14ac:dyDescent="0.25">
      <c r="B20" s="389"/>
      <c r="C20" s="71"/>
      <c r="D20" s="72"/>
      <c r="E20" s="72"/>
      <c r="F20" s="72"/>
      <c r="G20" s="72"/>
      <c r="H20" s="72"/>
      <c r="I20" s="73"/>
      <c r="J20" s="392"/>
    </row>
    <row r="21" spans="2:10" ht="6" customHeight="1" thickTop="1" thickBot="1" x14ac:dyDescent="0.25">
      <c r="B21" s="390"/>
      <c r="C21" s="396"/>
      <c r="D21" s="396"/>
      <c r="E21" s="396"/>
      <c r="F21" s="396"/>
      <c r="G21" s="396"/>
      <c r="H21" s="396"/>
      <c r="I21" s="396"/>
      <c r="J21" s="393"/>
    </row>
  </sheetData>
  <sheetProtection algorithmName="SHA-512" hashValue="k7TMBy7l+B5LxFS+tfmfNKSDowznSp32vyxKfsa33raU9YgRO2qxRcjZw0xw9VSnkG7djfJLuvYXP90Jt8+alw==" saltValue="YyB8PXrG4VyjZyrXgks0HQ==" spinCount="100000" sheet="1" objects="1" scenarios="1" selectLockedCells="1" selectUnlockedCells="1"/>
  <mergeCells count="8">
    <mergeCell ref="B5:B21"/>
    <mergeCell ref="J4:J21"/>
    <mergeCell ref="B4:I4"/>
    <mergeCell ref="C21:I21"/>
    <mergeCell ref="D6:H6"/>
    <mergeCell ref="D7:H7"/>
    <mergeCell ref="D18:G18"/>
    <mergeCell ref="D19:G19"/>
  </mergeCells>
  <phoneticPr fontId="3" type="noConversion"/>
  <pageMargins left="0.83" right="0.75" top="1" bottom="1" header="0.5" footer="0.5"/>
  <pageSetup orientation="portrait"/>
  <headerFooter alignWithMargins="0"/>
  <ignoredErrors>
    <ignoredError sqref="D14:D15 E17:E18 F17:G18 H16:H18 D17:D18 E14 E13:G13 E16:G16 F14:G14 F12:G12 E15:G15"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96D5B-BF4B-4988-BAA7-99E8C71B143D}">
  <sheetPr>
    <tabColor theme="9" tint="-0.249977111117893"/>
  </sheetPr>
  <dimension ref="A1:BB65537"/>
  <sheetViews>
    <sheetView showGridLines="0" zoomScale="90" zoomScaleNormal="90" workbookViewId="0">
      <selection sqref="A1:XFD1048576"/>
    </sheetView>
  </sheetViews>
  <sheetFormatPr baseColWidth="10" defaultColWidth="8.21875" defaultRowHeight="12.6" x14ac:dyDescent="0.2"/>
  <cols>
    <col min="1" max="1" width="4.5546875" style="1" customWidth="1"/>
    <col min="2" max="2" width="10.44140625" style="1" customWidth="1"/>
    <col min="3" max="3" width="1.21875" style="1" customWidth="1"/>
    <col min="4" max="4" width="2.44140625" style="1" customWidth="1"/>
    <col min="5" max="5" width="48" style="1" customWidth="1"/>
    <col min="6" max="6" width="71.77734375" style="1" customWidth="1"/>
    <col min="7" max="8" width="11.44140625" style="1" bestFit="1" customWidth="1"/>
    <col min="9" max="9" width="18" style="1" bestFit="1" customWidth="1"/>
    <col min="10" max="10" width="2.44140625" style="353" customWidth="1"/>
    <col min="11" max="11" width="1.21875" style="353" customWidth="1"/>
    <col min="12" max="12" width="8.44140625" style="340" customWidth="1"/>
    <col min="13" max="13" width="9.44140625" style="340" customWidth="1"/>
    <col min="14" max="14" width="33.77734375" style="76" bestFit="1" customWidth="1"/>
    <col min="15" max="15" width="9.44140625" style="76" customWidth="1"/>
    <col min="16" max="16" width="3.5546875" style="76" customWidth="1"/>
    <col min="17" max="17" width="33.77734375" style="76" bestFit="1" customWidth="1"/>
    <col min="18" max="18" width="9.44140625" style="76" customWidth="1"/>
    <col min="19" max="19" width="3.5546875" style="76" customWidth="1"/>
    <col min="20" max="20" width="5" style="327" hidden="1" customWidth="1"/>
    <col min="21" max="21" width="145.5546875" style="380" customWidth="1"/>
    <col min="22" max="22" width="10" style="381" customWidth="1"/>
    <col min="23" max="23" width="3.44140625" style="228" hidden="1" customWidth="1"/>
    <col min="24" max="24" width="145.5546875" style="270" hidden="1" customWidth="1"/>
    <col min="25" max="25" width="8.44140625" style="270" hidden="1" customWidth="1"/>
    <col min="26" max="26" width="10" style="381" hidden="1" customWidth="1"/>
    <col min="27" max="27" width="4.5546875" style="2" customWidth="1"/>
    <col min="28" max="28" width="26.5546875" style="83" bestFit="1" customWidth="1"/>
    <col min="29" max="29" width="8.21875" style="83"/>
    <col min="30" max="30" width="3.21875" style="83" customWidth="1"/>
    <col min="31" max="31" width="15.44140625" style="83" customWidth="1"/>
    <col min="32" max="32" width="5.77734375" style="83" bestFit="1" customWidth="1"/>
    <col min="33" max="33" width="3.21875" style="83" customWidth="1"/>
    <col min="34" max="34" width="37.5546875" style="83" bestFit="1" customWidth="1"/>
    <col min="35" max="35" width="6.44140625" style="83" bestFit="1" customWidth="1"/>
    <col min="36" max="36" width="3.21875" style="83" customWidth="1"/>
    <col min="37" max="37" width="34.21875" style="83" bestFit="1" customWidth="1"/>
    <col min="38" max="38" width="5.77734375" style="83" bestFit="1" customWidth="1"/>
    <col min="39" max="39" width="3.21875" style="83" customWidth="1"/>
    <col min="40" max="40" width="34.21875" style="83" bestFit="1" customWidth="1"/>
    <col min="41" max="41" width="6.44140625" style="83" bestFit="1" customWidth="1"/>
    <col min="42" max="42" width="3.21875" style="83" customWidth="1"/>
    <col min="43" max="43" width="34.21875" style="83" bestFit="1" customWidth="1"/>
    <col min="44" max="44" width="6.44140625" style="83" bestFit="1" customWidth="1"/>
    <col min="45" max="45" width="3.21875" style="83" customWidth="1"/>
    <col min="46" max="46" width="34.21875" style="83" bestFit="1" customWidth="1"/>
    <col min="47" max="47" width="5.77734375" style="83" bestFit="1" customWidth="1"/>
    <col min="48" max="48" width="3.21875" style="83" customWidth="1"/>
    <col min="49" max="49" width="24.21875" style="83" bestFit="1" customWidth="1"/>
    <col min="50" max="50" width="6.44140625" style="83" bestFit="1" customWidth="1"/>
    <col min="51" max="54" width="8.21875" style="83"/>
    <col min="55" max="16384" width="8.21875" style="2"/>
  </cols>
  <sheetData>
    <row r="1" spans="2:54" ht="13.2" thickBot="1" x14ac:dyDescent="0.25">
      <c r="N1" s="323" t="s">
        <v>24</v>
      </c>
      <c r="O1" s="324" t="s">
        <v>13</v>
      </c>
      <c r="P1" s="316"/>
      <c r="Q1" s="325" t="s">
        <v>26</v>
      </c>
      <c r="R1" s="324" t="s">
        <v>13</v>
      </c>
      <c r="S1" s="316"/>
      <c r="T1" s="326"/>
      <c r="U1" s="368" t="s">
        <v>27</v>
      </c>
      <c r="V1" s="212" t="s">
        <v>25</v>
      </c>
      <c r="W1" s="269"/>
      <c r="X1" s="212" t="s">
        <v>2695</v>
      </c>
      <c r="Z1" s="212" t="s">
        <v>25</v>
      </c>
      <c r="AB1" s="100" t="s">
        <v>28</v>
      </c>
      <c r="AC1" s="329" t="s">
        <v>25</v>
      </c>
      <c r="AD1" s="98"/>
      <c r="AE1" s="332" t="s">
        <v>29</v>
      </c>
      <c r="AF1" s="333" t="s">
        <v>25</v>
      </c>
      <c r="AG1" s="330"/>
      <c r="AH1" s="332" t="s">
        <v>30</v>
      </c>
      <c r="AI1" s="333" t="s">
        <v>25</v>
      </c>
      <c r="AJ1" s="330"/>
      <c r="AK1" s="332" t="s">
        <v>31</v>
      </c>
      <c r="AL1" s="333" t="s">
        <v>25</v>
      </c>
      <c r="AM1" s="330"/>
      <c r="AN1" s="332" t="s">
        <v>32</v>
      </c>
      <c r="AO1" s="333" t="s">
        <v>25</v>
      </c>
      <c r="AP1" s="330"/>
      <c r="AQ1" s="332" t="s">
        <v>33</v>
      </c>
      <c r="AR1" s="333" t="s">
        <v>25</v>
      </c>
      <c r="AS1" s="330"/>
      <c r="AT1" s="334" t="s">
        <v>34</v>
      </c>
      <c r="AU1" s="335" t="s">
        <v>25</v>
      </c>
      <c r="AV1" s="330"/>
      <c r="AW1" s="332" t="s">
        <v>35</v>
      </c>
      <c r="AX1" s="333" t="s">
        <v>25</v>
      </c>
    </row>
    <row r="2" spans="2:54" ht="31.2" thickBot="1" x14ac:dyDescent="0.25">
      <c r="B2" s="25"/>
      <c r="C2" s="412"/>
      <c r="D2" s="413"/>
      <c r="E2" s="413"/>
      <c r="F2" s="413"/>
      <c r="G2" s="413"/>
      <c r="H2" s="413"/>
      <c r="I2" s="413"/>
      <c r="J2" s="413"/>
      <c r="K2" s="414"/>
      <c r="M2" s="341"/>
      <c r="N2" s="321" t="s">
        <v>37</v>
      </c>
      <c r="O2" s="322">
        <v>3</v>
      </c>
      <c r="P2" s="2"/>
      <c r="Q2" s="321" t="s">
        <v>37</v>
      </c>
      <c r="R2" s="322">
        <v>3</v>
      </c>
      <c r="S2" s="2"/>
      <c r="T2" s="327">
        <v>1</v>
      </c>
      <c r="U2" s="373" t="s">
        <v>38</v>
      </c>
      <c r="V2" s="374">
        <v>3</v>
      </c>
      <c r="X2" s="336" t="str">
        <f>_xlfn.CONCAT(T2,"-",U2)</f>
        <v>1-Actividad de Operadores turísticos que se encargan de la planificación y organización de paquetes de servicios de viajes (tours) para su venta a través de agencias de viajes o por los propios operadores turísticos. Esos viajes organizados (tours) pueden incluir la totalidad o parte de las siguientes características: transporte, alojamiento, comidas, visitas a museos, lugares históricos o culturales, espectáculos teatrales, musicales o deportivos.</v>
      </c>
      <c r="Y2" s="337" t="str">
        <f>LEFT(X2,FIND("-",X2)-1)</f>
        <v>1</v>
      </c>
      <c r="Z2" s="375">
        <v>3</v>
      </c>
      <c r="AB2" s="251" t="s">
        <v>39</v>
      </c>
      <c r="AC2" s="251">
        <v>3</v>
      </c>
      <c r="AE2" s="331" t="s">
        <v>40</v>
      </c>
      <c r="AF2" s="331">
        <v>3</v>
      </c>
      <c r="AH2" s="331" t="s">
        <v>41</v>
      </c>
      <c r="AI2" s="331">
        <v>3</v>
      </c>
      <c r="AK2" s="331" t="s">
        <v>42</v>
      </c>
      <c r="AL2" s="331">
        <v>1</v>
      </c>
      <c r="AN2" s="331" t="s">
        <v>42</v>
      </c>
      <c r="AO2" s="331">
        <v>1</v>
      </c>
      <c r="AQ2" s="331" t="s">
        <v>42</v>
      </c>
      <c r="AR2" s="331">
        <v>1</v>
      </c>
      <c r="AT2" s="331" t="s">
        <v>42</v>
      </c>
      <c r="AU2" s="331">
        <v>1</v>
      </c>
      <c r="AW2" s="331" t="s">
        <v>43</v>
      </c>
      <c r="AX2" s="331">
        <v>1</v>
      </c>
      <c r="AY2" s="1"/>
      <c r="AZ2" s="1"/>
      <c r="BA2" s="1"/>
      <c r="BB2" s="1"/>
    </row>
    <row r="3" spans="2:54" ht="13.8" thickTop="1" thickBot="1" x14ac:dyDescent="0.25">
      <c r="B3" s="25"/>
      <c r="C3" s="415"/>
      <c r="D3" s="37"/>
      <c r="E3" s="38"/>
      <c r="F3" s="38"/>
      <c r="G3" s="38"/>
      <c r="H3" s="38"/>
      <c r="I3" s="38"/>
      <c r="J3" s="355"/>
      <c r="K3" s="416" t="s">
        <v>36</v>
      </c>
      <c r="N3" s="319" t="s">
        <v>45</v>
      </c>
      <c r="O3" s="320">
        <v>3</v>
      </c>
      <c r="P3" s="2"/>
      <c r="Q3" s="319" t="s">
        <v>45</v>
      </c>
      <c r="R3" s="320">
        <v>3</v>
      </c>
      <c r="S3" s="2"/>
      <c r="T3" s="327">
        <v>2</v>
      </c>
      <c r="U3" s="373" t="s">
        <v>46</v>
      </c>
      <c r="V3" s="376">
        <v>2</v>
      </c>
      <c r="X3" s="336" t="str">
        <f t="shared" ref="X3:X66" si="0">_xlfn.CONCAT(T3,"-",U3)</f>
        <v>2-Actividades a corto y a largo plazo de clínicas del día, básicas y generales, es decir, actividades médicas, de diagnóstico y de tratamiento.</v>
      </c>
      <c r="Y3" s="337" t="str">
        <f t="shared" ref="Y3:Y66" si="1">LEFT(X3,FIND("-",X3)-1)</f>
        <v>2</v>
      </c>
      <c r="Z3" s="377">
        <v>2</v>
      </c>
      <c r="AB3" s="251" t="s">
        <v>47</v>
      </c>
      <c r="AC3" s="251">
        <v>3</v>
      </c>
      <c r="AE3" s="86" t="s">
        <v>48</v>
      </c>
      <c r="AF3" s="86">
        <v>3</v>
      </c>
      <c r="AH3" s="86" t="s">
        <v>49</v>
      </c>
      <c r="AI3" s="86">
        <v>2</v>
      </c>
      <c r="AK3" s="86" t="s">
        <v>50</v>
      </c>
      <c r="AL3" s="86">
        <v>2</v>
      </c>
      <c r="AN3" s="86" t="s">
        <v>50</v>
      </c>
      <c r="AO3" s="86">
        <v>2</v>
      </c>
      <c r="AQ3" s="86" t="s">
        <v>50</v>
      </c>
      <c r="AR3" s="86">
        <v>2</v>
      </c>
      <c r="AT3" s="86" t="s">
        <v>50</v>
      </c>
      <c r="AU3" s="86">
        <v>2</v>
      </c>
      <c r="AW3" s="86" t="s">
        <v>51</v>
      </c>
      <c r="AX3" s="86">
        <v>2</v>
      </c>
    </row>
    <row r="4" spans="2:54" ht="21" thickBot="1" x14ac:dyDescent="0.25">
      <c r="B4" s="25"/>
      <c r="C4" s="415"/>
      <c r="D4" s="40"/>
      <c r="E4" s="417" t="s">
        <v>44</v>
      </c>
      <c r="F4" s="418"/>
      <c r="G4" s="418"/>
      <c r="H4" s="418"/>
      <c r="I4" s="419"/>
      <c r="J4" s="356"/>
      <c r="K4" s="416"/>
      <c r="N4" s="319" t="s">
        <v>53</v>
      </c>
      <c r="O4" s="320">
        <v>3</v>
      </c>
      <c r="P4" s="2"/>
      <c r="Q4" s="319" t="s">
        <v>53</v>
      </c>
      <c r="R4" s="320">
        <v>3</v>
      </c>
      <c r="S4" s="2"/>
      <c r="T4" s="327">
        <v>3</v>
      </c>
      <c r="U4" s="373" t="s">
        <v>54</v>
      </c>
      <c r="V4" s="376">
        <v>2</v>
      </c>
      <c r="X4" s="336" t="str">
        <f t="shared" si="0"/>
        <v>3-Actividades a corto y a largo plazo de clínicas especializadas, es decir, actividades médicas, de diagnóstico y de tratamiento (clínicas para enfermos mentales, de rehabilitación, para enfermedades infecciosas, de maternidad, etcétera).</v>
      </c>
      <c r="Y4" s="337" t="str">
        <f t="shared" si="1"/>
        <v>3</v>
      </c>
      <c r="Z4" s="377">
        <v>2</v>
      </c>
      <c r="AB4" s="251" t="s">
        <v>55</v>
      </c>
      <c r="AC4" s="251">
        <v>3</v>
      </c>
      <c r="AD4" s="87"/>
      <c r="AE4" s="86" t="s">
        <v>56</v>
      </c>
      <c r="AF4" s="86">
        <v>2</v>
      </c>
      <c r="AG4" s="87"/>
      <c r="AH4" s="86" t="s">
        <v>57</v>
      </c>
      <c r="AI4" s="86">
        <v>1</v>
      </c>
      <c r="AJ4" s="87"/>
      <c r="AK4" s="86" t="s">
        <v>58</v>
      </c>
      <c r="AL4" s="86">
        <v>3</v>
      </c>
      <c r="AM4" s="87"/>
      <c r="AN4" s="86" t="s">
        <v>58</v>
      </c>
      <c r="AO4" s="86">
        <v>3</v>
      </c>
      <c r="AP4" s="87"/>
      <c r="AQ4" s="86" t="s">
        <v>58</v>
      </c>
      <c r="AR4" s="86">
        <v>3</v>
      </c>
      <c r="AS4" s="87"/>
      <c r="AT4" s="86" t="s">
        <v>58</v>
      </c>
      <c r="AU4" s="86">
        <v>3</v>
      </c>
      <c r="AV4" s="87"/>
      <c r="AW4" s="86" t="s">
        <v>59</v>
      </c>
      <c r="AX4" s="86">
        <v>3</v>
      </c>
    </row>
    <row r="5" spans="2:54" ht="31.2" thickBot="1" x14ac:dyDescent="0.25">
      <c r="B5" s="25"/>
      <c r="C5" s="415"/>
      <c r="D5" s="40"/>
      <c r="E5" s="420" t="s">
        <v>52</v>
      </c>
      <c r="F5" s="421"/>
      <c r="G5" s="421"/>
      <c r="H5" s="421"/>
      <c r="I5" s="422"/>
      <c r="J5" s="356"/>
      <c r="K5" s="416"/>
      <c r="N5" s="319" t="s">
        <v>60</v>
      </c>
      <c r="O5" s="320">
        <v>3</v>
      </c>
      <c r="P5" s="2"/>
      <c r="Q5" s="319" t="s">
        <v>60</v>
      </c>
      <c r="R5" s="320">
        <v>3</v>
      </c>
      <c r="S5" s="2"/>
      <c r="T5" s="327">
        <v>4</v>
      </c>
      <c r="U5" s="373" t="s">
        <v>61</v>
      </c>
      <c r="V5" s="376">
        <v>2</v>
      </c>
      <c r="X5" s="336" t="str">
        <f t="shared" si="0"/>
        <v>4-Actividades a corto y a largo plazo de los hospitales básicos y generales, es decir, actividades médicas, de diagnóstico y de tratamiento (hospitales: comunitarios y regionales, de organizaciones sin fines de lucro, universitarios, de bases militares y de prisiones, del Ministerio de gobierno y policía, del Ministerio de defensa nacional, de la Junta de Beneficencia, del Seguro Social, Fisco Misionales).</v>
      </c>
      <c r="Y5" s="337" t="str">
        <f t="shared" si="1"/>
        <v>4</v>
      </c>
      <c r="Z5" s="377">
        <v>2</v>
      </c>
      <c r="AB5" s="251" t="s">
        <v>62</v>
      </c>
      <c r="AC5" s="251">
        <v>2</v>
      </c>
      <c r="AE5" s="86" t="s">
        <v>63</v>
      </c>
      <c r="AF5" s="86">
        <v>1</v>
      </c>
    </row>
    <row r="6" spans="2:54" ht="20.399999999999999" x14ac:dyDescent="0.2">
      <c r="B6" s="25"/>
      <c r="C6" s="415"/>
      <c r="D6" s="40"/>
      <c r="E6" s="25"/>
      <c r="F6" s="25"/>
      <c r="G6" s="25"/>
      <c r="H6" s="25"/>
      <c r="I6" s="25"/>
      <c r="J6" s="356"/>
      <c r="K6" s="416"/>
      <c r="N6" s="319" t="s">
        <v>64</v>
      </c>
      <c r="O6" s="320">
        <v>3</v>
      </c>
      <c r="P6" s="2"/>
      <c r="Q6" s="319" t="s">
        <v>64</v>
      </c>
      <c r="R6" s="320">
        <v>3</v>
      </c>
      <c r="S6" s="2"/>
      <c r="T6" s="327">
        <v>5</v>
      </c>
      <c r="U6" s="373" t="s">
        <v>65</v>
      </c>
      <c r="V6" s="376">
        <v>2</v>
      </c>
      <c r="X6" s="336" t="str">
        <f t="shared" si="0"/>
        <v>5-Actividades a corto y a largo plazo de los hospitales especializados, es decir, actividades médicas, de diagnóstico y de tratamiento (hospitales para enfermos mentales, centros de rehabilitación, hospitales para enfermedades infecciosas, de maternidad, sanatorios especializados, etcétera).</v>
      </c>
      <c r="Y6" s="337" t="str">
        <f t="shared" si="1"/>
        <v>5</v>
      </c>
      <c r="Z6" s="377">
        <v>2</v>
      </c>
      <c r="AB6" s="251" t="s">
        <v>66</v>
      </c>
      <c r="AC6" s="251">
        <v>2</v>
      </c>
      <c r="AH6" s="83" t="s">
        <v>36</v>
      </c>
      <c r="AI6" s="83" t="s">
        <v>36</v>
      </c>
      <c r="AK6" s="83" t="s">
        <v>36</v>
      </c>
      <c r="AL6" s="83" t="s">
        <v>36</v>
      </c>
      <c r="AN6" s="83" t="s">
        <v>36</v>
      </c>
      <c r="AQ6" s="83" t="s">
        <v>36</v>
      </c>
      <c r="AR6" s="83" t="s">
        <v>36</v>
      </c>
      <c r="AT6" s="83" t="s">
        <v>36</v>
      </c>
      <c r="AU6" s="83" t="s">
        <v>36</v>
      </c>
      <c r="AW6" s="83" t="s">
        <v>36</v>
      </c>
      <c r="AX6" s="83" t="s">
        <v>36</v>
      </c>
    </row>
    <row r="7" spans="2:54" ht="20.399999999999999" x14ac:dyDescent="0.2">
      <c r="B7" s="25"/>
      <c r="C7" s="415"/>
      <c r="D7" s="40"/>
      <c r="E7" s="25"/>
      <c r="F7" s="25"/>
      <c r="G7" s="25"/>
      <c r="H7" s="25"/>
      <c r="I7" s="25"/>
      <c r="J7" s="356"/>
      <c r="K7" s="416"/>
      <c r="N7" s="320" t="s">
        <v>68</v>
      </c>
      <c r="O7" s="320">
        <v>1</v>
      </c>
      <c r="P7" s="2"/>
      <c r="Q7" s="320" t="s">
        <v>68</v>
      </c>
      <c r="R7" s="320">
        <v>1</v>
      </c>
      <c r="S7" s="2"/>
      <c r="T7" s="327">
        <v>6</v>
      </c>
      <c r="U7" s="373" t="s">
        <v>69</v>
      </c>
      <c r="V7" s="376">
        <v>2</v>
      </c>
      <c r="X7" s="336" t="str">
        <f t="shared" si="0"/>
        <v>6-Actividades auxiliares de las actividades de servicios financieros n.c.p., como: actividades de tramitación y liquidación de transacciones financieras, incluidas las transacciones con tarjetas de crédito.</v>
      </c>
      <c r="Y7" s="337" t="str">
        <f t="shared" si="1"/>
        <v>6</v>
      </c>
      <c r="Z7" s="377">
        <v>2</v>
      </c>
      <c r="AB7" s="251" t="s">
        <v>70</v>
      </c>
      <c r="AC7" s="251">
        <v>2</v>
      </c>
      <c r="AE7" s="83" t="s">
        <v>36</v>
      </c>
      <c r="AF7" s="83" t="s">
        <v>36</v>
      </c>
      <c r="AK7" s="83" t="s">
        <v>36</v>
      </c>
      <c r="AL7" s="83" t="s">
        <v>67</v>
      </c>
      <c r="AN7" s="83" t="s">
        <v>36</v>
      </c>
      <c r="AQ7" s="83" t="s">
        <v>36</v>
      </c>
      <c r="AR7" s="83" t="s">
        <v>36</v>
      </c>
      <c r="AT7" s="83" t="s">
        <v>36</v>
      </c>
      <c r="AU7" s="83" t="s">
        <v>36</v>
      </c>
      <c r="AW7" s="83" t="s">
        <v>36</v>
      </c>
      <c r="AX7" s="83" t="s">
        <v>36</v>
      </c>
    </row>
    <row r="8" spans="2:54" ht="13.2" thickBot="1" x14ac:dyDescent="0.25">
      <c r="B8" s="25"/>
      <c r="C8" s="415"/>
      <c r="D8" s="40"/>
      <c r="E8" s="25"/>
      <c r="F8" s="25"/>
      <c r="G8" s="25"/>
      <c r="H8" s="25"/>
      <c r="I8" s="25"/>
      <c r="J8" s="356"/>
      <c r="K8" s="416"/>
      <c r="P8" s="2"/>
      <c r="S8" s="2"/>
      <c r="T8" s="327">
        <v>7</v>
      </c>
      <c r="U8" s="373" t="s">
        <v>73</v>
      </c>
      <c r="V8" s="376">
        <v>3</v>
      </c>
      <c r="X8" s="336" t="str">
        <f t="shared" si="0"/>
        <v>7-Actividades cartográficas y de información espacial.</v>
      </c>
      <c r="Y8" s="337" t="str">
        <f t="shared" si="1"/>
        <v>7</v>
      </c>
      <c r="Z8" s="377">
        <v>3</v>
      </c>
      <c r="AB8" s="251" t="s">
        <v>74</v>
      </c>
      <c r="AC8" s="251">
        <v>2</v>
      </c>
      <c r="AE8" s="83" t="s">
        <v>36</v>
      </c>
      <c r="AF8" s="83" t="s">
        <v>67</v>
      </c>
      <c r="AH8" s="83" t="s">
        <v>36</v>
      </c>
      <c r="AI8" s="83" t="s">
        <v>36</v>
      </c>
      <c r="AK8" s="83" t="s">
        <v>36</v>
      </c>
      <c r="AL8" s="83" t="s">
        <v>36</v>
      </c>
      <c r="AN8" s="83" t="s">
        <v>36</v>
      </c>
      <c r="AQ8" s="83" t="s">
        <v>36</v>
      </c>
      <c r="AR8" s="83" t="s">
        <v>36</v>
      </c>
      <c r="AT8" s="83" t="s">
        <v>36</v>
      </c>
      <c r="AU8" s="83" t="s">
        <v>36</v>
      </c>
      <c r="AW8" s="83" t="s">
        <v>36</v>
      </c>
      <c r="AX8" s="83" t="s">
        <v>36</v>
      </c>
    </row>
    <row r="9" spans="2:54" ht="23.25" customHeight="1" thickBot="1" x14ac:dyDescent="0.25">
      <c r="B9" s="25"/>
      <c r="C9" s="415"/>
      <c r="D9" s="40"/>
      <c r="E9" s="338" t="s">
        <v>71</v>
      </c>
      <c r="F9" s="339" t="s">
        <v>72</v>
      </c>
      <c r="G9" s="25"/>
      <c r="H9" s="25"/>
      <c r="I9" s="25"/>
      <c r="J9" s="356"/>
      <c r="K9" s="416"/>
      <c r="T9" s="327">
        <v>8</v>
      </c>
      <c r="U9" s="373" t="s">
        <v>75</v>
      </c>
      <c r="V9" s="376">
        <v>3</v>
      </c>
      <c r="X9" s="336" t="str">
        <f t="shared" si="0"/>
        <v>8-Actividades clínico patológicas y otras actividades de diagnóstico relacionadas con los animales.</v>
      </c>
      <c r="Y9" s="337" t="str">
        <f t="shared" si="1"/>
        <v>8</v>
      </c>
      <c r="Z9" s="377">
        <v>3</v>
      </c>
      <c r="AB9" s="251" t="s">
        <v>76</v>
      </c>
      <c r="AC9" s="251">
        <v>2</v>
      </c>
      <c r="AE9" s="83" t="s">
        <v>36</v>
      </c>
      <c r="AF9" s="83" t="s">
        <v>36</v>
      </c>
      <c r="AK9" s="83" t="s">
        <v>36</v>
      </c>
      <c r="AL9" s="83" t="s">
        <v>36</v>
      </c>
      <c r="AN9" s="83" t="s">
        <v>36</v>
      </c>
      <c r="AQ9" s="83" t="s">
        <v>67</v>
      </c>
      <c r="AR9" s="83" t="s">
        <v>36</v>
      </c>
      <c r="AT9" s="83" t="s">
        <v>36</v>
      </c>
      <c r="AU9" s="83" t="s">
        <v>36</v>
      </c>
      <c r="AW9" s="83" t="s">
        <v>36</v>
      </c>
      <c r="AX9" s="83" t="s">
        <v>36</v>
      </c>
    </row>
    <row r="10" spans="2:54" ht="13.2" thickBot="1" x14ac:dyDescent="0.25">
      <c r="B10" s="25"/>
      <c r="C10" s="415"/>
      <c r="D10" s="40"/>
      <c r="E10" s="41"/>
      <c r="F10" s="25"/>
      <c r="G10" s="25"/>
      <c r="H10" s="25"/>
      <c r="I10" s="25"/>
      <c r="J10" s="356"/>
      <c r="K10" s="416"/>
      <c r="T10" s="327">
        <v>9</v>
      </c>
      <c r="U10" s="373" t="s">
        <v>78</v>
      </c>
      <c r="V10" s="376">
        <v>3</v>
      </c>
      <c r="X10" s="336" t="str">
        <f t="shared" si="0"/>
        <v>9-Actividades de abastecimiento de suministros para su utilización en situaciones de emergencia interna en tiempos de paz causadas por desastres.</v>
      </c>
      <c r="Y10" s="337" t="str">
        <f t="shared" si="1"/>
        <v>9</v>
      </c>
      <c r="Z10" s="377">
        <v>3</v>
      </c>
      <c r="AB10" s="251" t="s">
        <v>79</v>
      </c>
      <c r="AC10" s="251">
        <v>2</v>
      </c>
      <c r="AE10" s="83" t="s">
        <v>36</v>
      </c>
      <c r="AF10" s="83" t="s">
        <v>67</v>
      </c>
      <c r="AK10" s="83" t="s">
        <v>36</v>
      </c>
      <c r="AL10" s="83" t="s">
        <v>36</v>
      </c>
      <c r="AQ10" s="83" t="s">
        <v>36</v>
      </c>
      <c r="AR10" s="83" t="s">
        <v>36</v>
      </c>
      <c r="AT10" s="83" t="s">
        <v>36</v>
      </c>
      <c r="AU10" s="83" t="s">
        <v>36</v>
      </c>
      <c r="AW10" s="83" t="s">
        <v>36</v>
      </c>
      <c r="AX10" s="83" t="s">
        <v>36</v>
      </c>
    </row>
    <row r="11" spans="2:54" ht="21" thickBot="1" x14ac:dyDescent="0.25">
      <c r="B11" s="25"/>
      <c r="C11" s="415"/>
      <c r="D11" s="40"/>
      <c r="E11" s="423" t="s">
        <v>77</v>
      </c>
      <c r="F11" s="424"/>
      <c r="G11" s="239" t="s">
        <v>13</v>
      </c>
      <c r="H11" s="239" t="s">
        <v>14</v>
      </c>
      <c r="I11" s="240" t="s">
        <v>16</v>
      </c>
      <c r="J11" s="356"/>
      <c r="K11" s="416"/>
      <c r="N11" s="317"/>
      <c r="O11" s="317"/>
      <c r="P11" s="317"/>
      <c r="Q11" s="317"/>
      <c r="R11" s="317"/>
      <c r="S11" s="317"/>
      <c r="T11" s="327">
        <v>10</v>
      </c>
      <c r="U11" s="373" t="s">
        <v>81</v>
      </c>
      <c r="V11" s="376">
        <v>2</v>
      </c>
      <c r="X11" s="336" t="str">
        <f t="shared" si="0"/>
        <v>10-Actividades de acondicionamiento y mantenimiento de terrenos para usos agrícolas: plantación o siembra de cultivos y cosecha, poda de árboles frutales y viñas, transplante de arroz y entresacado de remolacha.</v>
      </c>
      <c r="Y11" s="337" t="str">
        <f t="shared" si="1"/>
        <v>10</v>
      </c>
      <c r="Z11" s="377">
        <v>2</v>
      </c>
      <c r="AB11" s="251" t="s">
        <v>82</v>
      </c>
      <c r="AC11" s="251">
        <v>1</v>
      </c>
      <c r="AE11" s="83" t="s">
        <v>36</v>
      </c>
      <c r="AF11" s="83" t="s">
        <v>36</v>
      </c>
      <c r="AQ11" s="83" t="s">
        <v>36</v>
      </c>
      <c r="AR11" s="83" t="s">
        <v>67</v>
      </c>
      <c r="AU11" s="83" t="s">
        <v>67</v>
      </c>
      <c r="AX11" s="83" t="s">
        <v>67</v>
      </c>
    </row>
    <row r="12" spans="2:54" x14ac:dyDescent="0.2">
      <c r="B12" s="25"/>
      <c r="C12" s="415"/>
      <c r="D12" s="40"/>
      <c r="E12" s="259" t="str">
        <f>+N1</f>
        <v>PEP</v>
      </c>
      <c r="F12" s="215" t="s">
        <v>37</v>
      </c>
      <c r="G12" s="226">
        <f>IFERROR(IF(F9="PERSONA NATURAL PN",VLOOKUP($F$12,N2:O7,2,FALSE),0),0)</f>
        <v>3</v>
      </c>
      <c r="H12" s="225">
        <f>+G12*I12</f>
        <v>3</v>
      </c>
      <c r="I12" s="425">
        <f>IF(G12=1,0%,IF(G12=3,1,IF(G13=1,0%,IF(G13=3,1))))</f>
        <v>1</v>
      </c>
      <c r="J12" s="356"/>
      <c r="K12" s="416"/>
      <c r="L12" s="341" t="s">
        <v>80</v>
      </c>
      <c r="M12" s="341"/>
      <c r="N12" s="317"/>
      <c r="O12" s="317"/>
      <c r="P12" s="317"/>
      <c r="Q12" s="317"/>
      <c r="R12" s="317"/>
      <c r="S12" s="317"/>
      <c r="T12" s="327">
        <v>11</v>
      </c>
      <c r="U12" s="373" t="s">
        <v>84</v>
      </c>
      <c r="V12" s="376">
        <v>2</v>
      </c>
      <c r="X12" s="336" t="str">
        <f t="shared" si="0"/>
        <v>11-Actividades de acuicultura en agua del mar o en tanques de agua salada: cría de peces incluido la cria de peces ornamentales marinos.</v>
      </c>
      <c r="Y12" s="337" t="str">
        <f t="shared" si="1"/>
        <v>11</v>
      </c>
      <c r="Z12" s="377">
        <v>2</v>
      </c>
      <c r="AB12" s="251" t="s">
        <v>85</v>
      </c>
      <c r="AC12" s="251">
        <v>1</v>
      </c>
      <c r="AE12" s="83" t="s">
        <v>67</v>
      </c>
      <c r="AF12" s="83" t="s">
        <v>36</v>
      </c>
    </row>
    <row r="13" spans="2:54" x14ac:dyDescent="0.2">
      <c r="B13" s="25"/>
      <c r="C13" s="415"/>
      <c r="D13" s="40"/>
      <c r="E13" s="259" t="str">
        <f>+Q1</f>
        <v>ACCIONISTAS SON PEPS</v>
      </c>
      <c r="F13" s="215" t="s">
        <v>45</v>
      </c>
      <c r="G13" s="227">
        <f>IFERROR(IF(F9="PERSONA JURIDICA PJ",VLOOKUP($F$13,Q1:R7,2,FALSE),0),0)</f>
        <v>0</v>
      </c>
      <c r="H13" s="224">
        <f>+G13*I12</f>
        <v>0</v>
      </c>
      <c r="I13" s="426"/>
      <c r="J13" s="356"/>
      <c r="K13" s="416"/>
      <c r="L13" s="341"/>
      <c r="M13" s="341" t="s">
        <v>83</v>
      </c>
      <c r="N13" s="317"/>
      <c r="O13" s="317"/>
      <c r="P13" s="317"/>
      <c r="Q13" s="317"/>
      <c r="R13" s="317"/>
      <c r="S13" s="317"/>
      <c r="T13" s="327">
        <v>12</v>
      </c>
      <c r="U13" s="373" t="s">
        <v>88</v>
      </c>
      <c r="V13" s="376">
        <v>3</v>
      </c>
      <c r="X13" s="336" t="str">
        <f t="shared" si="0"/>
        <v>12-Actividades de administración de programa de suministro de agua potable.</v>
      </c>
      <c r="Y13" s="337" t="str">
        <f t="shared" si="1"/>
        <v>12</v>
      </c>
      <c r="Z13" s="377">
        <v>3</v>
      </c>
      <c r="AB13" s="251" t="s">
        <v>89</v>
      </c>
      <c r="AC13" s="251">
        <v>1</v>
      </c>
      <c r="AE13" s="83" t="s">
        <v>36</v>
      </c>
    </row>
    <row r="14" spans="2:54" ht="37.799999999999997" x14ac:dyDescent="0.2">
      <c r="B14" s="406" t="s">
        <v>86</v>
      </c>
      <c r="C14" s="415"/>
      <c r="D14" s="40"/>
      <c r="E14" s="260" t="str">
        <f>U1</f>
        <v>Actividad Economica</v>
      </c>
      <c r="F14" s="151" t="s">
        <v>2696</v>
      </c>
      <c r="G14" s="273">
        <f>IFERROR(VLOOKUP(LEFT(F14,FIND("-",F14)-1),Y:Z,2,0),0)</f>
        <v>2</v>
      </c>
      <c r="H14" s="224">
        <f>+G14*I14</f>
        <v>0.5</v>
      </c>
      <c r="I14" s="217">
        <v>0.25</v>
      </c>
      <c r="J14" s="356"/>
      <c r="K14" s="416"/>
      <c r="L14" s="341" t="s">
        <v>80</v>
      </c>
      <c r="M14" s="341" t="s">
        <v>83</v>
      </c>
      <c r="N14" s="317"/>
      <c r="O14" s="317"/>
      <c r="P14" s="317"/>
      <c r="Q14" s="317"/>
      <c r="R14" s="317"/>
      <c r="S14" s="317"/>
      <c r="T14" s="327">
        <v>13</v>
      </c>
      <c r="U14" s="373" t="s">
        <v>90</v>
      </c>
      <c r="V14" s="376">
        <v>3</v>
      </c>
      <c r="X14" s="336" t="str">
        <f t="shared" si="0"/>
        <v>13-Actividades de administración de servicios de recolección y eliminación de desperdicios.</v>
      </c>
      <c r="Y14" s="337" t="str">
        <f t="shared" si="1"/>
        <v>13</v>
      </c>
      <c r="Z14" s="377">
        <v>3</v>
      </c>
      <c r="AB14" s="251" t="s">
        <v>91</v>
      </c>
      <c r="AC14" s="251">
        <v>1</v>
      </c>
      <c r="AE14" s="83" t="s">
        <v>36</v>
      </c>
    </row>
    <row r="15" spans="2:54" ht="20.399999999999999" x14ac:dyDescent="0.2">
      <c r="B15" s="407"/>
      <c r="C15" s="415"/>
      <c r="D15" s="40"/>
      <c r="E15" s="260" t="str">
        <f>+AB1</f>
        <v>Lugar Actividad Económica</v>
      </c>
      <c r="F15" s="216" t="s">
        <v>39</v>
      </c>
      <c r="G15" s="227">
        <f>IFERROR(VLOOKUP($F$15,AB2:AC14,2,FALSE),0)</f>
        <v>3</v>
      </c>
      <c r="H15" s="224">
        <f>+G15*I15</f>
        <v>0.30000000000000004</v>
      </c>
      <c r="I15" s="217">
        <v>0.1</v>
      </c>
      <c r="J15" s="356"/>
      <c r="K15" s="416"/>
      <c r="L15" s="341" t="s">
        <v>80</v>
      </c>
      <c r="M15" s="341" t="s">
        <v>83</v>
      </c>
      <c r="N15" s="317"/>
      <c r="O15" s="317"/>
      <c r="P15" s="317"/>
      <c r="Q15" s="317"/>
      <c r="R15" s="317"/>
      <c r="S15" s="317"/>
      <c r="T15" s="327">
        <v>14</v>
      </c>
      <c r="U15" s="373" t="s">
        <v>92</v>
      </c>
      <c r="V15" s="376">
        <v>3</v>
      </c>
      <c r="X15" s="336" t="str">
        <f t="shared" si="0"/>
        <v>14-Actividades de administración, gestión y el respaldo de fuerzas de defensa civil, prestación de apoyo a la elaboración de planes de emergencia y la ejecución de maniobras con la participación de instituciones civiles y de la población.</v>
      </c>
      <c r="Y15" s="337" t="str">
        <f t="shared" si="1"/>
        <v>14</v>
      </c>
      <c r="Z15" s="377">
        <v>3</v>
      </c>
      <c r="AE15" s="83" t="s">
        <v>36</v>
      </c>
      <c r="AF15" s="83" t="s">
        <v>36</v>
      </c>
    </row>
    <row r="16" spans="2:54" x14ac:dyDescent="0.2">
      <c r="B16" s="25"/>
      <c r="C16" s="415"/>
      <c r="D16" s="40"/>
      <c r="E16" s="260" t="str">
        <f>+AE1</f>
        <v>Edad</v>
      </c>
      <c r="F16" s="216" t="s">
        <v>40</v>
      </c>
      <c r="G16" s="227">
        <f>IFERROR(IF(F9="PERSONA NATURAL PN",VLOOKUP($F$16,AE2:AF5,2,FALSE),0),0)</f>
        <v>3</v>
      </c>
      <c r="H16" s="224">
        <f t="shared" ref="H16:H22" si="2">+G16*I16</f>
        <v>0.30000000000000004</v>
      </c>
      <c r="I16" s="217">
        <v>0.1</v>
      </c>
      <c r="J16" s="356"/>
      <c r="K16" s="416"/>
      <c r="L16" s="341" t="s">
        <v>80</v>
      </c>
      <c r="M16" s="341" t="s">
        <v>36</v>
      </c>
      <c r="N16" s="317"/>
      <c r="O16" s="317"/>
      <c r="P16" s="317"/>
      <c r="Q16" s="317"/>
      <c r="R16" s="317"/>
      <c r="S16" s="317"/>
      <c r="T16" s="327">
        <v>15</v>
      </c>
      <c r="U16" s="373" t="s">
        <v>93</v>
      </c>
      <c r="V16" s="376">
        <v>2</v>
      </c>
      <c r="X16" s="336" t="str">
        <f t="shared" si="0"/>
        <v>15-Actividades de agentes de aduanas; emisión y tramitación de documentos de transporte y conocimientos de embarque.</v>
      </c>
      <c r="Y16" s="337" t="str">
        <f t="shared" si="1"/>
        <v>15</v>
      </c>
      <c r="Z16" s="377">
        <v>2</v>
      </c>
    </row>
    <row r="17" spans="1:54" s="360" customFormat="1" x14ac:dyDescent="0.2">
      <c r="A17" s="353"/>
      <c r="B17" s="353"/>
      <c r="C17" s="415"/>
      <c r="D17" s="362"/>
      <c r="E17" s="260" t="str">
        <f>+AH1</f>
        <v>Inicio de operaciones persona jurídica</v>
      </c>
      <c r="F17" s="216" t="s">
        <v>41</v>
      </c>
      <c r="G17" s="227">
        <f>IFERROR(IF(F9="PERSONA JURIDICA PJ",VLOOKUP($F$17,AH2:AI4,2,FALSE),0),0)</f>
        <v>0</v>
      </c>
      <c r="H17" s="224">
        <f t="shared" si="2"/>
        <v>0</v>
      </c>
      <c r="I17" s="217">
        <v>0.1</v>
      </c>
      <c r="J17" s="356"/>
      <c r="K17" s="416"/>
      <c r="L17" s="341" t="s">
        <v>36</v>
      </c>
      <c r="M17" s="341" t="s">
        <v>83</v>
      </c>
      <c r="N17" s="354"/>
      <c r="O17" s="354"/>
      <c r="P17" s="354"/>
      <c r="Q17" s="354"/>
      <c r="R17" s="354"/>
      <c r="S17" s="354"/>
      <c r="T17" s="363">
        <v>16</v>
      </c>
      <c r="U17" s="373" t="s">
        <v>94</v>
      </c>
      <c r="V17" s="378">
        <v>2</v>
      </c>
      <c r="W17" s="361"/>
      <c r="X17" s="364" t="str">
        <f t="shared" si="0"/>
        <v>16-Actividades de agentes de energía eléctrica que organiza la venta de electricidad vía sistemas de distribución de energía operados por otros. Gestión de intercambiadores eléctricos.</v>
      </c>
      <c r="Y17" s="365" t="str">
        <f t="shared" si="1"/>
        <v>16</v>
      </c>
      <c r="Z17" s="379">
        <v>2</v>
      </c>
      <c r="AB17" s="359"/>
      <c r="AC17" s="359"/>
      <c r="AD17" s="359"/>
      <c r="AE17" s="359"/>
      <c r="AF17" s="359"/>
      <c r="AG17" s="359"/>
      <c r="AH17" s="359"/>
      <c r="AI17" s="359"/>
      <c r="AJ17" s="359"/>
      <c r="AK17" s="359"/>
      <c r="AL17" s="359"/>
      <c r="AM17" s="359"/>
      <c r="AN17" s="359"/>
      <c r="AO17" s="359"/>
      <c r="AP17" s="359"/>
      <c r="AQ17" s="359"/>
      <c r="AR17" s="359"/>
      <c r="AS17" s="359"/>
      <c r="AT17" s="359"/>
      <c r="AU17" s="359"/>
      <c r="AV17" s="359"/>
      <c r="AW17" s="359"/>
      <c r="AX17" s="359"/>
      <c r="AY17" s="359"/>
      <c r="AZ17" s="359"/>
      <c r="BA17" s="359"/>
      <c r="BB17" s="359"/>
    </row>
    <row r="18" spans="1:54" x14ac:dyDescent="0.2">
      <c r="C18" s="415"/>
      <c r="D18" s="40"/>
      <c r="E18" s="260" t="str">
        <f>+AK1</f>
        <v>Ingresos Anuales Persona Natural</v>
      </c>
      <c r="F18" s="216" t="s">
        <v>50</v>
      </c>
      <c r="G18" s="227">
        <f>IFERROR(IF(F9="PERSONA NATURAL PN",VLOOKUP($F$18,AK2:AL4,2,FALSE),0),0)</f>
        <v>2</v>
      </c>
      <c r="H18" s="224">
        <f t="shared" si="2"/>
        <v>0.4</v>
      </c>
      <c r="I18" s="217">
        <v>0.2</v>
      </c>
      <c r="J18" s="356"/>
      <c r="K18" s="416"/>
      <c r="L18" s="341" t="s">
        <v>80</v>
      </c>
      <c r="M18" s="341" t="s">
        <v>36</v>
      </c>
      <c r="N18" s="317"/>
      <c r="O18" s="317"/>
      <c r="P18" s="317"/>
      <c r="Q18" s="317"/>
      <c r="R18" s="317"/>
      <c r="S18" s="317"/>
      <c r="T18" s="327">
        <v>17</v>
      </c>
      <c r="U18" s="373" t="s">
        <v>95</v>
      </c>
      <c r="V18" s="376">
        <v>3</v>
      </c>
      <c r="X18" s="336" t="str">
        <f t="shared" si="0"/>
        <v>17-Actividades de agentes inmobiliarios neutrales que garantizan el cumplimiento de todas las condiciones de una transacción inmobiliaria (plicas inmobiliarias).</v>
      </c>
      <c r="Y18" s="337" t="str">
        <f t="shared" si="1"/>
        <v>17</v>
      </c>
      <c r="Z18" s="377">
        <v>3</v>
      </c>
    </row>
    <row r="19" spans="1:54" s="360" customFormat="1" x14ac:dyDescent="0.2">
      <c r="A19" s="353"/>
      <c r="B19" s="353"/>
      <c r="C19" s="415"/>
      <c r="D19" s="362"/>
      <c r="E19" s="260" t="str">
        <f>+AN1</f>
        <v>Ingresos Anuales Persona Jurídica</v>
      </c>
      <c r="F19" s="216" t="s">
        <v>58</v>
      </c>
      <c r="G19" s="227">
        <f>IFERROR(IF(F9="PERSONA JURIDICA PJ",VLOOKUP($F$19,AN2:AO4,2,FALSE),0),0)</f>
        <v>0</v>
      </c>
      <c r="H19" s="224">
        <f t="shared" si="2"/>
        <v>0</v>
      </c>
      <c r="I19" s="217">
        <v>0.2</v>
      </c>
      <c r="J19" s="356"/>
      <c r="K19" s="416"/>
      <c r="L19" s="341" t="s">
        <v>36</v>
      </c>
      <c r="M19" s="341" t="s">
        <v>83</v>
      </c>
      <c r="N19" s="354"/>
      <c r="O19" s="354"/>
      <c r="P19" s="354"/>
      <c r="Q19" s="354"/>
      <c r="R19" s="354"/>
      <c r="S19" s="354"/>
      <c r="T19" s="363">
        <v>18</v>
      </c>
      <c r="U19" s="373" t="s">
        <v>96</v>
      </c>
      <c r="V19" s="378">
        <v>2</v>
      </c>
      <c r="W19" s="361"/>
      <c r="X19" s="364" t="str">
        <f t="shared" si="0"/>
        <v>18-Actividades de agentes y corredores de seguros (intermediarios de seguros) que venden, negocian u ofertan contratos de anualidades y pólizas de seguros y reaseguros.</v>
      </c>
      <c r="Y19" s="365" t="str">
        <f t="shared" si="1"/>
        <v>18</v>
      </c>
      <c r="Z19" s="379">
        <v>2</v>
      </c>
      <c r="AB19" s="359"/>
      <c r="AC19" s="359"/>
      <c r="AD19" s="359"/>
      <c r="AE19" s="359"/>
      <c r="AF19" s="359"/>
      <c r="AG19" s="359"/>
      <c r="AH19" s="359"/>
      <c r="AI19" s="359"/>
      <c r="AJ19" s="359"/>
      <c r="AK19" s="359"/>
      <c r="AL19" s="359"/>
      <c r="AM19" s="359"/>
      <c r="AN19" s="359"/>
      <c r="AO19" s="359"/>
      <c r="AP19" s="359"/>
      <c r="AQ19" s="359"/>
      <c r="AR19" s="359"/>
      <c r="AS19" s="359"/>
      <c r="AT19" s="359"/>
      <c r="AU19" s="359"/>
      <c r="AV19" s="359"/>
      <c r="AW19" s="359"/>
      <c r="AX19" s="359"/>
      <c r="AY19" s="359"/>
      <c r="AZ19" s="359"/>
      <c r="BA19" s="359"/>
      <c r="BB19" s="359"/>
    </row>
    <row r="20" spans="1:54" x14ac:dyDescent="0.2">
      <c r="C20" s="415"/>
      <c r="D20" s="40"/>
      <c r="E20" s="260" t="str">
        <f>+AQ1</f>
        <v>Patrimonio Persona Natural</v>
      </c>
      <c r="F20" s="216" t="s">
        <v>42</v>
      </c>
      <c r="G20" s="227">
        <f>IFERROR(IF(F9="PERSONA NATURAL PN",VLOOKUP($F$20,AQ2:AR4,2,FALSE),0),0)</f>
        <v>1</v>
      </c>
      <c r="H20" s="224">
        <f t="shared" si="2"/>
        <v>0.25</v>
      </c>
      <c r="I20" s="217">
        <v>0.25</v>
      </c>
      <c r="J20" s="356"/>
      <c r="K20" s="416"/>
      <c r="L20" s="341" t="s">
        <v>80</v>
      </c>
      <c r="M20" s="341" t="s">
        <v>36</v>
      </c>
      <c r="N20" s="317"/>
      <c r="O20" s="317"/>
      <c r="P20" s="317"/>
      <c r="Q20" s="317"/>
      <c r="R20" s="317"/>
      <c r="S20" s="317"/>
      <c r="T20" s="327">
        <v>19</v>
      </c>
      <c r="U20" s="373" t="s">
        <v>97</v>
      </c>
      <c r="V20" s="376">
        <v>3</v>
      </c>
      <c r="X20" s="336" t="str">
        <f t="shared" si="0"/>
        <v>19-Actividades de agentes y corredores inmobiliarios.</v>
      </c>
      <c r="Y20" s="337" t="str">
        <f t="shared" si="1"/>
        <v>19</v>
      </c>
      <c r="Z20" s="377">
        <v>3</v>
      </c>
    </row>
    <row r="21" spans="1:54" s="360" customFormat="1" ht="20.399999999999999" x14ac:dyDescent="0.2">
      <c r="A21" s="353"/>
      <c r="B21" s="353"/>
      <c r="C21" s="415"/>
      <c r="D21" s="362"/>
      <c r="E21" s="260" t="str">
        <f>+AT1</f>
        <v>Patrimonio Persona Jurídica</v>
      </c>
      <c r="F21" s="216" t="s">
        <v>42</v>
      </c>
      <c r="G21" s="227">
        <f>IFERROR(IF(F9="PERSONA JURIDICA PJ",VLOOKUP($F$21,AT2:AU4,2,FALSE),0),0)</f>
        <v>0</v>
      </c>
      <c r="H21" s="224">
        <f t="shared" si="2"/>
        <v>0</v>
      </c>
      <c r="I21" s="217">
        <v>0.25</v>
      </c>
      <c r="J21" s="356"/>
      <c r="K21" s="416"/>
      <c r="L21" s="341" t="s">
        <v>36</v>
      </c>
      <c r="M21" s="341" t="s">
        <v>83</v>
      </c>
      <c r="N21" s="354"/>
      <c r="O21" s="354"/>
      <c r="P21" s="354"/>
      <c r="Q21" s="354"/>
      <c r="R21" s="354"/>
      <c r="S21" s="354"/>
      <c r="T21" s="363">
        <v>20</v>
      </c>
      <c r="U21" s="373" t="s">
        <v>98</v>
      </c>
      <c r="V21" s="378">
        <v>2</v>
      </c>
      <c r="W21" s="361"/>
      <c r="X21" s="364" t="str">
        <f t="shared" si="0"/>
        <v>20-Actividades de almacenamiento y depósito para todo tipo de productos: explotación de silos de granos, almacenes para mercancías diversas, cámaras frigoríficas, tanques de almacenamiento, etcétera. Incluye la congelación por corriente de aire, almacenamiento de productos en zonas francas.</v>
      </c>
      <c r="Y21" s="365" t="str">
        <f t="shared" si="1"/>
        <v>20</v>
      </c>
      <c r="Z21" s="379">
        <v>2</v>
      </c>
      <c r="AB21" s="359"/>
      <c r="AC21" s="359"/>
      <c r="AD21" s="359"/>
      <c r="AE21" s="359"/>
      <c r="AF21" s="359"/>
      <c r="AG21" s="359"/>
      <c r="AH21" s="359"/>
      <c r="AI21" s="359"/>
      <c r="AJ21" s="359"/>
      <c r="AK21" s="359"/>
      <c r="AL21" s="359"/>
      <c r="AM21" s="359"/>
      <c r="AN21" s="359"/>
      <c r="AO21" s="359"/>
      <c r="AP21" s="359"/>
      <c r="AQ21" s="359"/>
      <c r="AR21" s="359"/>
      <c r="AS21" s="359"/>
      <c r="AT21" s="359"/>
      <c r="AU21" s="359"/>
      <c r="AV21" s="359"/>
      <c r="AW21" s="359"/>
      <c r="AX21" s="359"/>
      <c r="AY21" s="359"/>
      <c r="AZ21" s="359"/>
      <c r="BA21" s="359"/>
      <c r="BB21" s="359"/>
    </row>
    <row r="22" spans="1:54" x14ac:dyDescent="0.2">
      <c r="C22" s="415"/>
      <c r="D22" s="40"/>
      <c r="E22" s="260" t="str">
        <f>+AW1</f>
        <v>Experiencia inversora</v>
      </c>
      <c r="F22" s="216" t="s">
        <v>43</v>
      </c>
      <c r="G22" s="227">
        <f>IFERROR(VLOOKUP($F$22,AW2:AX4,2,FALSE),0)</f>
        <v>1</v>
      </c>
      <c r="H22" s="224">
        <f t="shared" si="2"/>
        <v>0.1</v>
      </c>
      <c r="I22" s="217">
        <v>0.1</v>
      </c>
      <c r="J22" s="356"/>
      <c r="K22" s="416"/>
      <c r="L22" s="341" t="s">
        <v>80</v>
      </c>
      <c r="M22" s="341" t="s">
        <v>83</v>
      </c>
      <c r="N22" s="317"/>
      <c r="O22" s="317"/>
      <c r="P22" s="317"/>
      <c r="Q22" s="317"/>
      <c r="R22" s="317"/>
      <c r="S22" s="317"/>
      <c r="T22" s="327">
        <v>21</v>
      </c>
      <c r="U22" s="373" t="s">
        <v>99</v>
      </c>
      <c r="V22" s="376">
        <v>3</v>
      </c>
      <c r="X22" s="336" t="str">
        <f t="shared" si="0"/>
        <v>21-Actividades de alquiler con fines operativos de automóviles de pasajeros, camiones, camionetas, remolques y vehículos de recreo. (sin conductor).</v>
      </c>
      <c r="Y22" s="337" t="str">
        <f t="shared" si="1"/>
        <v>21</v>
      </c>
      <c r="Z22" s="377">
        <v>3</v>
      </c>
    </row>
    <row r="23" spans="1:54" ht="13.2" thickBot="1" x14ac:dyDescent="0.25">
      <c r="C23" s="415"/>
      <c r="D23" s="40"/>
      <c r="E23" s="261" t="s">
        <v>36</v>
      </c>
      <c r="F23" s="24" t="s">
        <v>36</v>
      </c>
      <c r="G23" s="47" t="s">
        <v>36</v>
      </c>
      <c r="H23" s="48" t="s">
        <v>36</v>
      </c>
      <c r="I23" s="31" t="s">
        <v>36</v>
      </c>
      <c r="J23" s="356"/>
      <c r="K23" s="416"/>
      <c r="L23" s="341"/>
      <c r="M23" s="341" t="s">
        <v>67</v>
      </c>
      <c r="N23" s="317"/>
      <c r="O23" s="317"/>
      <c r="P23" s="317"/>
      <c r="Q23" s="317"/>
      <c r="R23" s="317"/>
      <c r="S23" s="317"/>
      <c r="T23" s="327">
        <v>22</v>
      </c>
      <c r="U23" s="373" t="s">
        <v>100</v>
      </c>
      <c r="V23" s="376">
        <v>1</v>
      </c>
      <c r="X23" s="336" t="str">
        <f t="shared" si="0"/>
        <v>22-Actividades de alquiler de automóviles privados con conductor.</v>
      </c>
      <c r="Y23" s="337" t="str">
        <f t="shared" si="1"/>
        <v>22</v>
      </c>
      <c r="Z23" s="377">
        <v>1</v>
      </c>
    </row>
    <row r="24" spans="1:54" ht="13.2" thickBot="1" x14ac:dyDescent="0.25">
      <c r="C24" s="415"/>
      <c r="D24" s="40"/>
      <c r="E24" s="25"/>
      <c r="F24" s="25"/>
      <c r="G24" s="25"/>
      <c r="H24" s="49"/>
      <c r="I24" s="35"/>
      <c r="J24" s="356"/>
      <c r="K24" s="416"/>
      <c r="L24" s="341"/>
      <c r="M24" s="341"/>
      <c r="N24" s="317"/>
      <c r="O24" s="317"/>
      <c r="P24" s="317"/>
      <c r="Q24" s="317"/>
      <c r="R24" s="317"/>
      <c r="S24" s="317"/>
      <c r="T24" s="327">
        <v>23</v>
      </c>
      <c r="U24" s="373" t="s">
        <v>101</v>
      </c>
      <c r="V24" s="376"/>
      <c r="X24" s="336" t="str">
        <f t="shared" si="0"/>
        <v>23-Actividades de alquiler y venta de tumbas, mantenimiento de tumbas y mausoleos.</v>
      </c>
      <c r="Y24" s="337" t="str">
        <f t="shared" si="1"/>
        <v>23</v>
      </c>
      <c r="Z24" s="377"/>
    </row>
    <row r="25" spans="1:54" s="171" customFormat="1" ht="33" customHeight="1" thickBot="1" x14ac:dyDescent="0.25">
      <c r="C25" s="415"/>
      <c r="D25" s="40"/>
      <c r="E25" s="25"/>
      <c r="F25" s="25"/>
      <c r="G25" s="25"/>
      <c r="H25" s="49"/>
      <c r="I25" s="222" t="s">
        <v>23</v>
      </c>
      <c r="J25" s="356"/>
      <c r="K25" s="416"/>
      <c r="L25" s="341"/>
      <c r="M25" s="341"/>
      <c r="N25" s="318"/>
      <c r="O25" s="318"/>
      <c r="P25" s="318"/>
      <c r="Q25" s="318"/>
      <c r="R25" s="318"/>
      <c r="S25" s="318"/>
      <c r="T25" s="327">
        <v>24</v>
      </c>
      <c r="U25" s="373" t="s">
        <v>102</v>
      </c>
      <c r="V25" s="374">
        <v>2</v>
      </c>
      <c r="W25" s="228"/>
      <c r="X25" s="336" t="str">
        <f t="shared" si="0"/>
        <v>24-Actividades de análisis de la composición y pureza de minerales, etcétera.</v>
      </c>
      <c r="Y25" s="337" t="str">
        <f t="shared" si="1"/>
        <v>24</v>
      </c>
      <c r="Z25" s="375">
        <v>2</v>
      </c>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row>
    <row r="26" spans="1:54" s="171" customFormat="1" ht="33" customHeight="1" thickBot="1" x14ac:dyDescent="0.25">
      <c r="C26" s="415"/>
      <c r="D26" s="181"/>
      <c r="E26" s="408" t="s">
        <v>22</v>
      </c>
      <c r="F26" s="218" t="s">
        <v>72</v>
      </c>
      <c r="G26" s="218"/>
      <c r="H26" s="184">
        <f>IF(F9=F26,SUM(PNC),0)</f>
        <v>4.8499999999999996</v>
      </c>
      <c r="I26" s="230" t="str">
        <f>IF(H12=3,"ALTO",IF(F9="PERSONA NATURAL PN",IF(H26&lt;=1,"BAJO",IF(H26&lt;=2,"MEDIO","ALTO"))," "))</f>
        <v>ALTO</v>
      </c>
      <c r="J26" s="357"/>
      <c r="K26" s="416"/>
      <c r="L26" s="341" t="s">
        <v>83</v>
      </c>
      <c r="M26" s="342">
        <f>+I14+I15+I17+I19+I21+I22</f>
        <v>0.99999999999999989</v>
      </c>
      <c r="N26" s="318"/>
      <c r="O26" s="318"/>
      <c r="P26" s="318"/>
      <c r="Q26" s="318"/>
      <c r="R26" s="318"/>
      <c r="S26" s="318"/>
      <c r="T26" s="327">
        <v>25</v>
      </c>
      <c r="U26" s="373" t="s">
        <v>104</v>
      </c>
      <c r="V26" s="374">
        <v>3</v>
      </c>
      <c r="W26" s="228"/>
      <c r="X26" s="336" t="str">
        <f t="shared" si="0"/>
        <v>25-Actividades de análisis y pruebas relacionadas a campos científicos.</v>
      </c>
      <c r="Y26" s="337" t="str">
        <f t="shared" si="1"/>
        <v>25</v>
      </c>
      <c r="Z26" s="375">
        <v>3</v>
      </c>
    </row>
    <row r="27" spans="1:54" s="171" customFormat="1" ht="31.2" thickBot="1" x14ac:dyDescent="0.25">
      <c r="C27" s="415"/>
      <c r="D27" s="181"/>
      <c r="E27" s="409"/>
      <c r="F27" s="218" t="s">
        <v>103</v>
      </c>
      <c r="G27" s="218"/>
      <c r="H27" s="184">
        <f>IF(F9=F27,SUM(PJC),0)</f>
        <v>0</v>
      </c>
      <c r="I27" s="230" t="str">
        <f>IF(H13=3,"ALTO",IF(F9="PERSONA JURIDICA PJ",IF(H27&lt;=1,"BAJO",IF(H27&lt;=2,"MEDIO","ALTO"))," "))</f>
        <v xml:space="preserve"> </v>
      </c>
      <c r="J27" s="357"/>
      <c r="K27" s="416"/>
      <c r="L27" s="341"/>
      <c r="M27" s="342"/>
      <c r="N27" s="318"/>
      <c r="O27" s="318"/>
      <c r="P27" s="318"/>
      <c r="Q27" s="318"/>
      <c r="R27" s="318"/>
      <c r="S27" s="318"/>
      <c r="T27" s="327">
        <v>26</v>
      </c>
      <c r="U27" s="373" t="s">
        <v>105</v>
      </c>
      <c r="V27" s="374">
        <v>3</v>
      </c>
      <c r="W27" s="228"/>
      <c r="X27" s="336" t="str">
        <f t="shared" si="0"/>
        <v>26-Actividades de arrendamiento que cubre aproximadamente toda la vida útil prevista de un activo y en el que el arrendatario adquiere prácticamente todos los derechos de usufructo y asume todos los riesgos relacionados con la propiedad del activo, que puede o no ser objeto de traspaso. Esa modalidad de arrendamiento cubre la totalidad o la práctica totalidad de los costos, incluidos intereses.</v>
      </c>
      <c r="Y27" s="337" t="str">
        <f t="shared" si="1"/>
        <v>26</v>
      </c>
      <c r="Z27" s="375">
        <v>3</v>
      </c>
    </row>
    <row r="28" spans="1:54" ht="31.2" thickBot="1" x14ac:dyDescent="0.25">
      <c r="C28" s="415"/>
      <c r="D28" s="181"/>
      <c r="E28" s="223"/>
      <c r="F28" s="223"/>
      <c r="G28" s="223"/>
      <c r="H28" s="223"/>
      <c r="I28" s="223"/>
      <c r="J28" s="357"/>
      <c r="K28" s="416"/>
      <c r="L28" s="341" t="s">
        <v>80</v>
      </c>
      <c r="M28" s="342">
        <f>+I14+I15+I16+I18+I20+I22</f>
        <v>0.99999999999999989</v>
      </c>
      <c r="T28" s="327">
        <v>27</v>
      </c>
      <c r="U28" s="373" t="s">
        <v>106</v>
      </c>
      <c r="V28" s="376">
        <v>2</v>
      </c>
      <c r="X28" s="336" t="str">
        <f t="shared" si="0"/>
        <v>27-Actividades de artistas individuales, como escritores, directores,  músicos, conferencistas u oradores, escenógrafos, constructores de decorados, etcétera; escritores de todo tipo, por ejemplo, obras de ficción, de obras técnicas, etcétera., actividades de escultores, pintores, dibujantes, caricaturistas, grabadores, etcétera, se incluye la restauración de obras de arte, como cuadros, etcétera y actividades de los modelos independientes.</v>
      </c>
      <c r="Y28" s="337" t="str">
        <f t="shared" si="1"/>
        <v>27</v>
      </c>
      <c r="Z28" s="377">
        <v>2</v>
      </c>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row>
    <row r="29" spans="1:54" ht="13.8" thickTop="1" thickBot="1" x14ac:dyDescent="0.25">
      <c r="C29" s="410"/>
      <c r="D29" s="411"/>
      <c r="E29" s="411"/>
      <c r="F29" s="411"/>
      <c r="G29" s="411"/>
      <c r="H29" s="411"/>
      <c r="I29" s="411"/>
      <c r="J29" s="411"/>
      <c r="K29" s="358"/>
      <c r="T29" s="327">
        <v>28</v>
      </c>
      <c r="U29" s="373" t="s">
        <v>107</v>
      </c>
      <c r="V29" s="376">
        <v>2</v>
      </c>
      <c r="X29" s="336" t="str">
        <f t="shared" si="0"/>
        <v>28-Actividades de asesoramiento técnico de arquitectura en diseño de edificios y dibujo de planos de construcción.</v>
      </c>
      <c r="Y29" s="337" t="str">
        <f t="shared" si="1"/>
        <v>28</v>
      </c>
      <c r="Z29" s="377">
        <v>2</v>
      </c>
    </row>
    <row r="30" spans="1:54" x14ac:dyDescent="0.2">
      <c r="T30" s="327">
        <v>29</v>
      </c>
      <c r="U30" s="373" t="s">
        <v>108</v>
      </c>
      <c r="V30" s="376">
        <v>3</v>
      </c>
      <c r="X30" s="336" t="str">
        <f t="shared" si="0"/>
        <v>29-Actividades de asesoramiento técnico de arquitectura en planificación urbana y arquitectura paisajista.</v>
      </c>
      <c r="Y30" s="337" t="str">
        <f t="shared" si="1"/>
        <v>29</v>
      </c>
      <c r="Z30" s="377">
        <v>3</v>
      </c>
    </row>
    <row r="31" spans="1:54" x14ac:dyDescent="0.2">
      <c r="I31" s="7"/>
      <c r="T31" s="327">
        <v>30</v>
      </c>
      <c r="U31" s="373" t="s">
        <v>109</v>
      </c>
      <c r="V31" s="376">
        <v>3</v>
      </c>
      <c r="X31" s="336" t="str">
        <f t="shared" si="0"/>
        <v>30-Actividades de asistentes de veterinario u otro personal veterinario auxiliar.</v>
      </c>
      <c r="Y31" s="337" t="str">
        <f t="shared" si="1"/>
        <v>30</v>
      </c>
      <c r="Z31" s="377">
        <v>3</v>
      </c>
    </row>
    <row r="32" spans="1:54" s="228" customFormat="1" x14ac:dyDescent="0.2">
      <c r="B32" s="229"/>
      <c r="C32" s="1"/>
      <c r="D32" s="1"/>
      <c r="E32" s="2"/>
      <c r="F32" s="1"/>
      <c r="G32" s="1"/>
      <c r="H32" s="1"/>
      <c r="I32" s="229"/>
      <c r="J32" s="353"/>
      <c r="K32" s="353"/>
      <c r="L32" s="340"/>
      <c r="M32" s="340"/>
      <c r="N32" s="76"/>
      <c r="O32" s="76"/>
      <c r="P32" s="76"/>
      <c r="Q32" s="76"/>
      <c r="R32" s="76"/>
      <c r="S32" s="76"/>
      <c r="T32" s="327">
        <v>31</v>
      </c>
      <c r="U32" s="373" t="s">
        <v>110</v>
      </c>
      <c r="V32" s="376">
        <v>3</v>
      </c>
      <c r="X32" s="336" t="str">
        <f t="shared" si="0"/>
        <v>31-Actividades de asociaciones de automovilistas.</v>
      </c>
      <c r="Y32" s="337" t="str">
        <f t="shared" si="1"/>
        <v>31</v>
      </c>
      <c r="Z32" s="377">
        <v>3</v>
      </c>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row>
    <row r="33" spans="5:54" s="228" customFormat="1" x14ac:dyDescent="0.2">
      <c r="E33" s="1"/>
      <c r="F33" s="1"/>
      <c r="G33" s="1"/>
      <c r="H33" s="1"/>
      <c r="I33" s="1"/>
      <c r="J33" s="353"/>
      <c r="K33" s="353"/>
      <c r="L33" s="340"/>
      <c r="M33" s="340"/>
      <c r="N33" s="76"/>
      <c r="O33" s="76"/>
      <c r="P33" s="76"/>
      <c r="Q33" s="76"/>
      <c r="R33" s="76"/>
      <c r="S33" s="76"/>
      <c r="T33" s="327">
        <v>32</v>
      </c>
      <c r="U33" s="373" t="s">
        <v>111</v>
      </c>
      <c r="V33" s="376">
        <v>2</v>
      </c>
      <c r="X33" s="336" t="str">
        <f t="shared" si="0"/>
        <v>32-Actividades de asociaciones de consumidores.</v>
      </c>
      <c r="Y33" s="337" t="str">
        <f t="shared" si="1"/>
        <v>32</v>
      </c>
      <c r="Z33" s="377">
        <v>2</v>
      </c>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row>
    <row r="34" spans="5:54" s="228" customFormat="1" ht="30.6" x14ac:dyDescent="0.2">
      <c r="E34" s="1"/>
      <c r="F34" s="1"/>
      <c r="G34" s="1"/>
      <c r="H34" s="1"/>
      <c r="I34" s="1"/>
      <c r="J34" s="353"/>
      <c r="K34" s="353"/>
      <c r="L34" s="340"/>
      <c r="M34" s="340"/>
      <c r="N34" s="76"/>
      <c r="O34" s="76"/>
      <c r="P34" s="76"/>
      <c r="Q34" s="76"/>
      <c r="R34" s="76"/>
      <c r="S34" s="76"/>
      <c r="T34" s="327">
        <v>33</v>
      </c>
      <c r="U34" s="373" t="s">
        <v>112</v>
      </c>
      <c r="V34" s="376">
        <v>2</v>
      </c>
      <c r="X34" s="336" t="str">
        <f t="shared" si="0"/>
        <v>33-Actividades de asociaciones de jóvenes, asociaciones, clubes y organizaciones fraternales de estudiantes, etcétera, actividades de asociaciones que promueven actividades culturales o recreativas o reúnen a personas que comparten una afición (diferente de un deporte o juego), como clubes de poesía, literarios o de libros, clubes de historia, clubes de jardinería, clubes de cine y fotografía, clubes musicales y artísticos, clubes de artesanía y de coleccionistas, clubes sociales, clubes de carnaval, etcétera.</v>
      </c>
      <c r="Y34" s="337" t="str">
        <f t="shared" si="1"/>
        <v>33</v>
      </c>
      <c r="Z34" s="377">
        <v>2</v>
      </c>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row>
    <row r="35" spans="5:54" s="228" customFormat="1" x14ac:dyDescent="0.2">
      <c r="E35" s="1"/>
      <c r="F35" s="1"/>
      <c r="G35" s="1"/>
      <c r="H35" s="1"/>
      <c r="I35" s="1"/>
      <c r="J35" s="353"/>
      <c r="K35" s="353"/>
      <c r="L35" s="340"/>
      <c r="M35" s="340"/>
      <c r="N35" s="76"/>
      <c r="O35" s="76"/>
      <c r="P35" s="76"/>
      <c r="Q35" s="76"/>
      <c r="R35" s="76"/>
      <c r="S35" s="76"/>
      <c r="T35" s="327">
        <v>34</v>
      </c>
      <c r="U35" s="373" t="s">
        <v>113</v>
      </c>
      <c r="V35" s="376">
        <v>2</v>
      </c>
      <c r="X35" s="336" t="str">
        <f t="shared" si="0"/>
        <v>34-Actividades de asociaciones que facilitan el contacto con otras personas con intereses similares, como clubes rotarios, logias masónicas, etcétera.</v>
      </c>
      <c r="Y35" s="337" t="str">
        <f t="shared" si="1"/>
        <v>34</v>
      </c>
      <c r="Z35" s="377">
        <v>2</v>
      </c>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row>
    <row r="36" spans="5:54" s="228" customFormat="1" x14ac:dyDescent="0.2">
      <c r="E36" s="1"/>
      <c r="F36" s="1"/>
      <c r="G36" s="1"/>
      <c r="H36" s="1"/>
      <c r="I36" s="1"/>
      <c r="J36" s="353"/>
      <c r="K36" s="353"/>
      <c r="L36" s="340"/>
      <c r="M36" s="340"/>
      <c r="N36" s="76"/>
      <c r="O36" s="76"/>
      <c r="P36" s="76"/>
      <c r="Q36" s="76"/>
      <c r="R36" s="76"/>
      <c r="S36" s="76"/>
      <c r="T36" s="327">
        <v>35</v>
      </c>
      <c r="U36" s="373" t="s">
        <v>114</v>
      </c>
      <c r="V36" s="376">
        <v>2</v>
      </c>
      <c r="X36" s="336" t="str">
        <f t="shared" si="0"/>
        <v>35-Actividades de astrología y espiritismo.</v>
      </c>
      <c r="Y36" s="337" t="str">
        <f t="shared" si="1"/>
        <v>35</v>
      </c>
      <c r="Z36" s="377">
        <v>2</v>
      </c>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row>
    <row r="37" spans="5:54" s="228" customFormat="1" x14ac:dyDescent="0.2">
      <c r="E37" s="1"/>
      <c r="F37" s="1"/>
      <c r="G37" s="1"/>
      <c r="H37" s="1"/>
      <c r="I37" s="1"/>
      <c r="J37" s="353"/>
      <c r="K37" s="353"/>
      <c r="L37" s="340"/>
      <c r="M37" s="340"/>
      <c r="N37" s="76"/>
      <c r="O37" s="76"/>
      <c r="P37" s="76"/>
      <c r="Q37" s="76"/>
      <c r="R37" s="76"/>
      <c r="S37" s="76"/>
      <c r="T37" s="327">
        <v>36</v>
      </c>
      <c r="U37" s="373" t="s">
        <v>115</v>
      </c>
      <c r="V37" s="376">
        <v>2</v>
      </c>
      <c r="X37" s="336" t="str">
        <f t="shared" si="0"/>
        <v>36-Actividades de asunción de la totalidad o una parte de los riesgos de pólizas de seguros existentes emitidas originariamente por otras compañías de seguros.</v>
      </c>
      <c r="Y37" s="337" t="str">
        <f t="shared" si="1"/>
        <v>36</v>
      </c>
      <c r="Z37" s="377">
        <v>2</v>
      </c>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row>
    <row r="38" spans="5:54" s="228" customFormat="1" ht="20.399999999999999" x14ac:dyDescent="0.2">
      <c r="E38" s="1"/>
      <c r="F38" s="1"/>
      <c r="G38" s="1"/>
      <c r="H38" s="1"/>
      <c r="I38" s="1"/>
      <c r="J38" s="353"/>
      <c r="K38" s="353"/>
      <c r="L38" s="340"/>
      <c r="M38" s="340"/>
      <c r="N38" s="76"/>
      <c r="O38" s="76"/>
      <c r="P38" s="76"/>
      <c r="Q38" s="76"/>
      <c r="R38" s="76"/>
      <c r="S38" s="76"/>
      <c r="T38" s="327">
        <v>37</v>
      </c>
      <c r="U38" s="373" t="s">
        <v>116</v>
      </c>
      <c r="V38" s="376">
        <v>2</v>
      </c>
      <c r="X38" s="336" t="str">
        <f t="shared" si="0"/>
        <v>37-Actividades de atención de la salud humana realizadas por enfermeros, enfermeras y auxiliares de enfermería, que no se llevan a cabo en hospitales ni entrañan la participación de médicos ni de odontólogos.</v>
      </c>
      <c r="Y38" s="337" t="str">
        <f t="shared" si="1"/>
        <v>37</v>
      </c>
      <c r="Z38" s="377">
        <v>2</v>
      </c>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row>
    <row r="39" spans="5:54" s="228" customFormat="1" ht="20.399999999999999" x14ac:dyDescent="0.2">
      <c r="E39" s="1"/>
      <c r="F39" s="1"/>
      <c r="G39" s="1"/>
      <c r="H39" s="1"/>
      <c r="I39" s="1"/>
      <c r="J39" s="353"/>
      <c r="K39" s="353"/>
      <c r="L39" s="340"/>
      <c r="M39" s="340"/>
      <c r="N39" s="76"/>
      <c r="O39" s="76"/>
      <c r="P39" s="76"/>
      <c r="Q39" s="76"/>
      <c r="R39" s="76"/>
      <c r="S39" s="76"/>
      <c r="T39" s="327">
        <v>38</v>
      </c>
      <c r="U39" s="373" t="s">
        <v>117</v>
      </c>
      <c r="V39" s="376">
        <v>2</v>
      </c>
      <c r="X39" s="336" t="str">
        <f t="shared" si="0"/>
        <v>38-Actividades de atención de la salud humana realizadas por personal especializado en acupuntura, que no se llevan a cabo en hospitales ni entrañan la participación de médicos ni de odontólogos.</v>
      </c>
      <c r="Y39" s="337" t="str">
        <f t="shared" si="1"/>
        <v>38</v>
      </c>
      <c r="Z39" s="377">
        <v>2</v>
      </c>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row>
    <row r="40" spans="5:54" s="228" customFormat="1" ht="20.399999999999999" x14ac:dyDescent="0.2">
      <c r="E40" s="1"/>
      <c r="F40" s="1"/>
      <c r="G40" s="1"/>
      <c r="H40" s="1"/>
      <c r="I40" s="1"/>
      <c r="J40" s="353"/>
      <c r="K40" s="353"/>
      <c r="L40" s="340"/>
      <c r="M40" s="340"/>
      <c r="N40" s="76"/>
      <c r="O40" s="76"/>
      <c r="P40" s="76"/>
      <c r="Q40" s="76"/>
      <c r="R40" s="76"/>
      <c r="S40" s="76"/>
      <c r="T40" s="327">
        <v>39</v>
      </c>
      <c r="U40" s="373" t="s">
        <v>118</v>
      </c>
      <c r="V40" s="376">
        <v>2</v>
      </c>
      <c r="X40" s="336" t="str">
        <f t="shared" si="0"/>
        <v>39-Actividades de atención de la salud humana realizadas por personal especializado en homeopatía, que no se llevan a cabo en hospitales ni entrañan la participación de médicos ni de odontólogos.</v>
      </c>
      <c r="Y40" s="337" t="str">
        <f t="shared" si="1"/>
        <v>39</v>
      </c>
      <c r="Z40" s="377">
        <v>2</v>
      </c>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row>
    <row r="41" spans="5:54" s="228" customFormat="1" ht="20.399999999999999" x14ac:dyDescent="0.2">
      <c r="E41" s="1"/>
      <c r="F41" s="1"/>
      <c r="G41" s="1"/>
      <c r="H41" s="1"/>
      <c r="I41" s="1"/>
      <c r="J41" s="353"/>
      <c r="K41" s="353"/>
      <c r="L41" s="340"/>
      <c r="M41" s="340"/>
      <c r="N41" s="76"/>
      <c r="O41" s="76"/>
      <c r="P41" s="76"/>
      <c r="Q41" s="76"/>
      <c r="R41" s="76"/>
      <c r="S41" s="76"/>
      <c r="T41" s="327">
        <v>40</v>
      </c>
      <c r="U41" s="373" t="s">
        <v>119</v>
      </c>
      <c r="V41" s="376">
        <v>2</v>
      </c>
      <c r="X41" s="336" t="str">
        <f t="shared" si="0"/>
        <v>40-Actividades de atención de la salud humana realizadas por personal especializado en optometría y oftalmología que no se llevan a cabo en hospitales ni entrañan la participación de médicos ni de odontólogos.</v>
      </c>
      <c r="Y41" s="337" t="str">
        <f t="shared" si="1"/>
        <v>40</v>
      </c>
      <c r="Z41" s="377">
        <v>2</v>
      </c>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row>
    <row r="42" spans="5:54" s="228" customFormat="1" ht="20.399999999999999" x14ac:dyDescent="0.2">
      <c r="E42" s="1"/>
      <c r="F42" s="1"/>
      <c r="G42" s="1"/>
      <c r="H42" s="1"/>
      <c r="I42" s="1"/>
      <c r="J42" s="353"/>
      <c r="K42" s="353"/>
      <c r="L42" s="340"/>
      <c r="M42" s="340"/>
      <c r="N42" s="76"/>
      <c r="O42" s="76"/>
      <c r="P42" s="76"/>
      <c r="Q42" s="76"/>
      <c r="R42" s="76"/>
      <c r="S42" s="76"/>
      <c r="T42" s="327">
        <v>41</v>
      </c>
      <c r="U42" s="373" t="s">
        <v>120</v>
      </c>
      <c r="V42" s="376">
        <v>2</v>
      </c>
      <c r="X42" s="336" t="str">
        <f t="shared" si="0"/>
        <v>41-Actividades de atención de la salud humana realizadas por personal especializado en quiropráctica, que no se llevan a cabo en hospitales ni entrañan la participación de médicos ni de odontólogos.</v>
      </c>
      <c r="Y42" s="337" t="str">
        <f t="shared" si="1"/>
        <v>41</v>
      </c>
      <c r="Z42" s="377">
        <v>2</v>
      </c>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row>
    <row r="43" spans="5:54" s="228" customFormat="1" ht="20.399999999999999" x14ac:dyDescent="0.2">
      <c r="E43" s="1"/>
      <c r="F43" s="1"/>
      <c r="G43" s="1"/>
      <c r="H43" s="1"/>
      <c r="I43" s="1"/>
      <c r="J43" s="353"/>
      <c r="K43" s="353"/>
      <c r="L43" s="340"/>
      <c r="M43" s="340"/>
      <c r="N43" s="76"/>
      <c r="O43" s="76"/>
      <c r="P43" s="76"/>
      <c r="Q43" s="76"/>
      <c r="R43" s="76"/>
      <c r="S43" s="76"/>
      <c r="T43" s="327">
        <v>42</v>
      </c>
      <c r="U43" s="373" t="s">
        <v>121</v>
      </c>
      <c r="V43" s="376">
        <v>2</v>
      </c>
      <c r="X43" s="336" t="str">
        <f t="shared" si="0"/>
        <v>42-Actividades de atención de la salud humana realizadas por personal paramédico especializado que no se llevan a cabo en hospitales ni entrañan la participación de médicos ni de odontólogos.</v>
      </c>
      <c r="Y43" s="337" t="str">
        <f t="shared" si="1"/>
        <v>42</v>
      </c>
      <c r="Z43" s="377">
        <v>2</v>
      </c>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row>
    <row r="44" spans="5:54" s="228" customFormat="1" ht="20.399999999999999" x14ac:dyDescent="0.2">
      <c r="E44" s="1"/>
      <c r="F44" s="1"/>
      <c r="G44" s="1"/>
      <c r="H44" s="1"/>
      <c r="I44" s="1"/>
      <c r="J44" s="353"/>
      <c r="K44" s="353"/>
      <c r="L44" s="340"/>
      <c r="M44" s="340"/>
      <c r="N44" s="76"/>
      <c r="O44" s="76"/>
      <c r="P44" s="76"/>
      <c r="Q44" s="76"/>
      <c r="R44" s="76"/>
      <c r="S44" s="76"/>
      <c r="T44" s="327">
        <v>43</v>
      </c>
      <c r="U44" s="373" t="s">
        <v>122</v>
      </c>
      <c r="V44" s="376">
        <v>2</v>
      </c>
      <c r="X44" s="336" t="str">
        <f t="shared" si="0"/>
        <v>43-Actividades de atención de la salud humana realizadas por: parteras,  personal especializado en fisioterapia, hidroterapia, masaje terapéutico, ergoterapia, logoterapia, podología, etcétera; que no se llevan a cabo en hospitales ni entrañan la participación de médicos ni de odontólogos.</v>
      </c>
      <c r="Y44" s="337" t="str">
        <f t="shared" si="1"/>
        <v>43</v>
      </c>
      <c r="Z44" s="377">
        <v>2</v>
      </c>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row>
    <row r="45" spans="5:54" s="228" customFormat="1" ht="20.399999999999999" x14ac:dyDescent="0.2">
      <c r="E45" s="1"/>
      <c r="F45" s="1"/>
      <c r="G45" s="1"/>
      <c r="H45" s="1"/>
      <c r="I45" s="1"/>
      <c r="J45" s="353"/>
      <c r="K45" s="353"/>
      <c r="L45" s="340"/>
      <c r="M45" s="340"/>
      <c r="N45" s="76"/>
      <c r="O45" s="76"/>
      <c r="P45" s="76"/>
      <c r="Q45" s="76"/>
      <c r="R45" s="76"/>
      <c r="S45" s="76"/>
      <c r="T45" s="327">
        <v>44</v>
      </c>
      <c r="U45" s="373" t="s">
        <v>123</v>
      </c>
      <c r="V45" s="376">
        <v>2</v>
      </c>
      <c r="X45" s="336" t="str">
        <f t="shared" si="0"/>
        <v>44-Actividades de atención en hogares de ancianos con atención mínima de enfermería, actividades de atención en casas de reposo sin atención de enfermería y actividades de atención en comunidades de jubilados con atención permanente.</v>
      </c>
      <c r="Y45" s="337" t="str">
        <f t="shared" si="1"/>
        <v>44</v>
      </c>
      <c r="Z45" s="377">
        <v>2</v>
      </c>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row>
    <row r="46" spans="5:54" s="228" customFormat="1" x14ac:dyDescent="0.2">
      <c r="E46" s="1"/>
      <c r="F46" s="1"/>
      <c r="G46" s="1"/>
      <c r="H46" s="1"/>
      <c r="I46" s="1"/>
      <c r="J46" s="353"/>
      <c r="K46" s="353"/>
      <c r="L46" s="340"/>
      <c r="M46" s="340"/>
      <c r="N46" s="76"/>
      <c r="O46" s="76"/>
      <c r="P46" s="76"/>
      <c r="Q46" s="76"/>
      <c r="R46" s="76"/>
      <c r="S46" s="76"/>
      <c r="T46" s="327">
        <v>45</v>
      </c>
      <c r="U46" s="373" t="s">
        <v>124</v>
      </c>
      <c r="V46" s="376">
        <v>2</v>
      </c>
      <c r="X46" s="336" t="str">
        <f t="shared" si="0"/>
        <v>45-Actividades de atención en hogares de transición colectivos para personas con problemas sociales o personales, hogares de transición para delincuentes y campamentos disciplinarios.</v>
      </c>
      <c r="Y46" s="337" t="str">
        <f t="shared" si="1"/>
        <v>45</v>
      </c>
      <c r="Z46" s="377">
        <v>2</v>
      </c>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row>
    <row r="47" spans="5:54" s="228" customFormat="1" x14ac:dyDescent="0.2">
      <c r="E47" s="1"/>
      <c r="F47" s="1"/>
      <c r="G47" s="1"/>
      <c r="H47" s="1"/>
      <c r="I47" s="1"/>
      <c r="J47" s="353"/>
      <c r="K47" s="353"/>
      <c r="L47" s="340"/>
      <c r="M47" s="340"/>
      <c r="N47" s="76"/>
      <c r="O47" s="76"/>
      <c r="P47" s="76"/>
      <c r="Q47" s="76"/>
      <c r="R47" s="76"/>
      <c r="S47" s="76"/>
      <c r="T47" s="327">
        <v>46</v>
      </c>
      <c r="U47" s="373" t="s">
        <v>125</v>
      </c>
      <c r="V47" s="376">
        <v>2</v>
      </c>
      <c r="X47" s="336" t="str">
        <f t="shared" si="0"/>
        <v>46-Actividades de atención en instalaciones residenciales con asistencia para la vida cotidiana.</v>
      </c>
      <c r="Y47" s="337" t="str">
        <f t="shared" si="1"/>
        <v>46</v>
      </c>
      <c r="Z47" s="377">
        <v>2</v>
      </c>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row>
    <row r="48" spans="5:54" s="83" customFormat="1" ht="20.399999999999999" x14ac:dyDescent="0.2">
      <c r="E48" s="1"/>
      <c r="F48" s="1"/>
      <c r="G48" s="1"/>
      <c r="H48" s="1"/>
      <c r="I48" s="1"/>
      <c r="J48" s="353"/>
      <c r="K48" s="353"/>
      <c r="L48" s="340"/>
      <c r="M48" s="340"/>
      <c r="N48" s="76"/>
      <c r="O48" s="76"/>
      <c r="P48" s="76"/>
      <c r="Q48" s="76"/>
      <c r="R48" s="76"/>
      <c r="S48" s="76"/>
      <c r="T48" s="327">
        <v>47</v>
      </c>
      <c r="U48" s="373" t="s">
        <v>126</v>
      </c>
      <c r="V48" s="376">
        <v>2</v>
      </c>
      <c r="W48" s="228"/>
      <c r="X48" s="336" t="str">
        <f t="shared" si="0"/>
        <v>47-Actividades de atención médica y control de animales domésticos. Estas actividades son llevadas a cabo por veterinarios cualificados que prestan servicios en hospitales veterinarios así como también en establecimientos agropecuarios, en perreras, a domicilio, en consultorios, quirófanos privados y en otros lugares.</v>
      </c>
      <c r="Y48" s="337" t="str">
        <f t="shared" si="1"/>
        <v>47</v>
      </c>
      <c r="Z48" s="377">
        <v>2</v>
      </c>
    </row>
    <row r="49" spans="10:26" s="83" customFormat="1" ht="20.399999999999999" x14ac:dyDescent="0.2">
      <c r="J49" s="359"/>
      <c r="K49" s="353"/>
      <c r="L49" s="340"/>
      <c r="M49" s="340"/>
      <c r="N49" s="170"/>
      <c r="O49" s="170"/>
      <c r="P49" s="170"/>
      <c r="Q49" s="170"/>
      <c r="R49" s="170"/>
      <c r="S49" s="170"/>
      <c r="T49" s="327">
        <v>48</v>
      </c>
      <c r="U49" s="373" t="s">
        <v>127</v>
      </c>
      <c r="V49" s="376">
        <v>3</v>
      </c>
      <c r="W49" s="228"/>
      <c r="X49" s="336" t="str">
        <f t="shared" si="0"/>
        <v>48-Actividades de atención médica y control de animales, excluido los domésticos. Estas actividades son llevadas a cabo por veterinarios cualificados que prestan servicios en hospitales veterinarios así como también en establecimientos agropecuarios, a domicilio, en consultorios, quirófanos privados y en otros lugares.</v>
      </c>
      <c r="Y49" s="337" t="str">
        <f t="shared" si="1"/>
        <v>48</v>
      </c>
      <c r="Z49" s="377">
        <v>3</v>
      </c>
    </row>
    <row r="50" spans="10:26" s="83" customFormat="1" ht="30.6" x14ac:dyDescent="0.2">
      <c r="J50" s="359"/>
      <c r="K50" s="360"/>
      <c r="L50" s="343"/>
      <c r="M50" s="343"/>
      <c r="N50" s="170"/>
      <c r="O50" s="170"/>
      <c r="P50" s="170"/>
      <c r="Q50" s="170"/>
      <c r="R50" s="170"/>
      <c r="S50" s="170"/>
      <c r="T50" s="327">
        <v>49</v>
      </c>
      <c r="U50" s="373" t="s">
        <v>128</v>
      </c>
      <c r="V50" s="376">
        <v>3</v>
      </c>
      <c r="W50" s="228"/>
      <c r="X50" s="336" t="str">
        <f t="shared" si="0"/>
        <v>49-Actividades de atención odontológica de carácter general o especializado, por ejemplo, odontología, endodoncia y odontología pediátrica; estomatología; ortodoncia. Estas actividades pueden realizarse en consultorios privados, en consultorios colectivos, en clínicas ambulatorias, en clínicas anexas a empresas, escuelas, residencias de ancianos u organizaciones sindicales o fraternales y en los propios domicilios de los pacientes.</v>
      </c>
      <c r="Y50" s="337" t="str">
        <f t="shared" si="1"/>
        <v>49</v>
      </c>
      <c r="Z50" s="377">
        <v>3</v>
      </c>
    </row>
    <row r="51" spans="10:26" s="83" customFormat="1" x14ac:dyDescent="0.2">
      <c r="J51" s="359"/>
      <c r="K51" s="360"/>
      <c r="L51" s="343"/>
      <c r="M51" s="343"/>
      <c r="N51" s="170"/>
      <c r="O51" s="170"/>
      <c r="P51" s="170"/>
      <c r="Q51" s="170"/>
      <c r="R51" s="170"/>
      <c r="S51" s="170"/>
      <c r="T51" s="327">
        <v>50</v>
      </c>
      <c r="U51" s="373" t="s">
        <v>129</v>
      </c>
      <c r="V51" s="376">
        <v>2</v>
      </c>
      <c r="W51" s="228"/>
      <c r="X51" s="336" t="str">
        <f t="shared" si="0"/>
        <v>50-Actividades de atención odontológica en salas de operaciones.</v>
      </c>
      <c r="Y51" s="337" t="str">
        <f t="shared" si="1"/>
        <v>50</v>
      </c>
      <c r="Z51" s="377">
        <v>2</v>
      </c>
    </row>
    <row r="52" spans="10:26" s="83" customFormat="1" ht="20.399999999999999" x14ac:dyDescent="0.2">
      <c r="J52" s="359"/>
      <c r="K52" s="360"/>
      <c r="L52" s="343"/>
      <c r="M52" s="343"/>
      <c r="N52" s="170"/>
      <c r="O52" s="170"/>
      <c r="P52" s="170"/>
      <c r="Q52" s="170"/>
      <c r="R52" s="170"/>
      <c r="S52" s="170"/>
      <c r="T52" s="327">
        <v>51</v>
      </c>
      <c r="U52" s="373" t="s">
        <v>130</v>
      </c>
      <c r="V52" s="376">
        <v>2</v>
      </c>
      <c r="W52" s="228"/>
      <c r="X52" s="336" t="str">
        <f t="shared" si="0"/>
        <v>51-Actividades de ayuda a víctimas de desastres, refugiados, inmigrantes, etcétera, incluido el suministro de alojamiento a esas personas a título temporal o por períodos prolongados, actividades de beneficencia, como recaudación de fondos y otras actividades de apoyo con fines de asistencia social.</v>
      </c>
      <c r="Y52" s="337" t="str">
        <f t="shared" si="1"/>
        <v>51</v>
      </c>
      <c r="Z52" s="377">
        <v>2</v>
      </c>
    </row>
    <row r="53" spans="10:26" s="83" customFormat="1" x14ac:dyDescent="0.2">
      <c r="J53" s="359"/>
      <c r="K53" s="360"/>
      <c r="L53" s="343"/>
      <c r="M53" s="343"/>
      <c r="N53" s="170"/>
      <c r="O53" s="170"/>
      <c r="P53" s="170"/>
      <c r="Q53" s="170"/>
      <c r="R53" s="170"/>
      <c r="S53" s="170"/>
      <c r="T53" s="327">
        <v>52</v>
      </c>
      <c r="U53" s="373" t="s">
        <v>131</v>
      </c>
      <c r="V53" s="376">
        <v>2</v>
      </c>
      <c r="W53" s="228"/>
      <c r="X53" s="336" t="str">
        <f t="shared" si="0"/>
        <v>52-Actividades de banco de sangre, de esperma, de órganos para transplantes, etcétera.</v>
      </c>
      <c r="Y53" s="337" t="str">
        <f t="shared" si="1"/>
        <v>52</v>
      </c>
      <c r="Z53" s="377">
        <v>2</v>
      </c>
    </row>
    <row r="54" spans="10:26" s="83" customFormat="1" x14ac:dyDescent="0.2">
      <c r="J54" s="359"/>
      <c r="K54" s="360"/>
      <c r="L54" s="343"/>
      <c r="M54" s="343"/>
      <c r="N54" s="170"/>
      <c r="O54" s="170"/>
      <c r="P54" s="170"/>
      <c r="Q54" s="170"/>
      <c r="R54" s="170"/>
      <c r="S54" s="170"/>
      <c r="T54" s="327">
        <v>53</v>
      </c>
      <c r="U54" s="373" t="s">
        <v>132</v>
      </c>
      <c r="V54" s="376">
        <v>2</v>
      </c>
      <c r="W54" s="228"/>
      <c r="X54" s="336" t="str">
        <f t="shared" si="0"/>
        <v>53-Actividades de bandas sonoras de películas cinematográficas, grabaciones de sonido para programas de televisión, etcétera.</v>
      </c>
      <c r="Y54" s="337" t="str">
        <f t="shared" si="1"/>
        <v>53</v>
      </c>
      <c r="Z54" s="377">
        <v>2</v>
      </c>
    </row>
    <row r="55" spans="10:26" s="83" customFormat="1" x14ac:dyDescent="0.2">
      <c r="J55" s="359"/>
      <c r="K55" s="360"/>
      <c r="L55" s="343"/>
      <c r="M55" s="343"/>
      <c r="N55" s="170"/>
      <c r="O55" s="170"/>
      <c r="P55" s="170"/>
      <c r="Q55" s="170"/>
      <c r="R55" s="170"/>
      <c r="S55" s="170"/>
      <c r="T55" s="327">
        <v>54</v>
      </c>
      <c r="U55" s="373" t="s">
        <v>133</v>
      </c>
      <c r="V55" s="376">
        <v>2</v>
      </c>
      <c r="W55" s="228"/>
      <c r="X55" s="336" t="str">
        <f t="shared" si="0"/>
        <v>54-Actividades de baños turcos, saunas y baños de vapor, centros de spa, solarios, salones de adelgazamiento, salones de masaje, baños públicos, etcétera.</v>
      </c>
      <c r="Y55" s="337" t="str">
        <f t="shared" si="1"/>
        <v>54</v>
      </c>
      <c r="Z55" s="377">
        <v>2</v>
      </c>
    </row>
    <row r="56" spans="10:26" s="83" customFormat="1" x14ac:dyDescent="0.2">
      <c r="J56" s="359"/>
      <c r="K56" s="360"/>
      <c r="L56" s="343"/>
      <c r="M56" s="343"/>
      <c r="N56" s="170"/>
      <c r="O56" s="170"/>
      <c r="P56" s="170"/>
      <c r="Q56" s="170"/>
      <c r="R56" s="170"/>
      <c r="S56" s="170"/>
      <c r="T56" s="327">
        <v>55</v>
      </c>
      <c r="U56" s="373" t="s">
        <v>134</v>
      </c>
      <c r="V56" s="376">
        <v>2</v>
      </c>
      <c r="W56" s="228"/>
      <c r="X56" s="336" t="str">
        <f t="shared" si="0"/>
        <v>55-Actividades de barrido de calles, retirada de nieve y hielo.</v>
      </c>
      <c r="Y56" s="337" t="str">
        <f t="shared" si="1"/>
        <v>55</v>
      </c>
      <c r="Z56" s="377">
        <v>2</v>
      </c>
    </row>
    <row r="57" spans="10:26" s="83" customFormat="1" x14ac:dyDescent="0.2">
      <c r="J57" s="359"/>
      <c r="K57" s="360"/>
      <c r="L57" s="343"/>
      <c r="M57" s="343"/>
      <c r="N57" s="170"/>
      <c r="O57" s="170"/>
      <c r="P57" s="170"/>
      <c r="Q57" s="170"/>
      <c r="R57" s="170"/>
      <c r="S57" s="170"/>
      <c r="T57" s="327">
        <v>56</v>
      </c>
      <c r="U57" s="373" t="s">
        <v>135</v>
      </c>
      <c r="V57" s="376">
        <v>3</v>
      </c>
      <c r="W57" s="228"/>
      <c r="X57" s="336" t="str">
        <f t="shared" si="0"/>
        <v>56-Actividades de bienestar social y de orientación para niños y adolescentes, actividades de adopción y actividades para prevenir la crueldad contra los niños y otras personas.</v>
      </c>
      <c r="Y57" s="337" t="str">
        <f t="shared" si="1"/>
        <v>56</v>
      </c>
      <c r="Z57" s="377">
        <v>3</v>
      </c>
    </row>
    <row r="58" spans="10:26" s="83" customFormat="1" x14ac:dyDescent="0.2">
      <c r="J58" s="359"/>
      <c r="K58" s="360"/>
      <c r="L58" s="343"/>
      <c r="M58" s="343"/>
      <c r="N58" s="170"/>
      <c r="O58" s="170"/>
      <c r="P58" s="170"/>
      <c r="Q58" s="170"/>
      <c r="R58" s="170"/>
      <c r="S58" s="170"/>
      <c r="T58" s="327">
        <v>57</v>
      </c>
      <c r="U58" s="373" t="s">
        <v>136</v>
      </c>
      <c r="V58" s="376">
        <v>2</v>
      </c>
      <c r="W58" s="228"/>
      <c r="X58" s="336" t="str">
        <f t="shared" si="0"/>
        <v>57-Actividades de buques dedicados tanto a la pesca marina como a la preparación y conservación de pescado.</v>
      </c>
      <c r="Y58" s="337" t="str">
        <f t="shared" si="1"/>
        <v>57</v>
      </c>
      <c r="Z58" s="377">
        <v>2</v>
      </c>
    </row>
    <row r="59" spans="10:26" s="83" customFormat="1" x14ac:dyDescent="0.2">
      <c r="J59" s="359"/>
      <c r="K59" s="360"/>
      <c r="L59" s="343"/>
      <c r="M59" s="343"/>
      <c r="N59" s="170"/>
      <c r="O59" s="170"/>
      <c r="P59" s="170"/>
      <c r="Q59" s="170"/>
      <c r="R59" s="170"/>
      <c r="S59" s="170"/>
      <c r="T59" s="327">
        <v>58</v>
      </c>
      <c r="U59" s="373" t="s">
        <v>137</v>
      </c>
      <c r="V59" s="376">
        <v>2</v>
      </c>
      <c r="W59" s="228"/>
      <c r="X59" s="336" t="str">
        <f t="shared" si="0"/>
        <v>58-Actividades de buques-factoría que se dedican a la pesca y a la conservación de pescado, crustáceos y moluscos.</v>
      </c>
      <c r="Y59" s="337" t="str">
        <f t="shared" si="1"/>
        <v>58</v>
      </c>
      <c r="Z59" s="377">
        <v>2</v>
      </c>
    </row>
    <row r="60" spans="10:26" s="83" customFormat="1" ht="20.399999999999999" x14ac:dyDescent="0.2">
      <c r="J60" s="359"/>
      <c r="K60" s="360"/>
      <c r="L60" s="343"/>
      <c r="M60" s="343"/>
      <c r="N60" s="170"/>
      <c r="O60" s="170"/>
      <c r="P60" s="170"/>
      <c r="Q60" s="170"/>
      <c r="R60" s="170"/>
      <c r="S60" s="170"/>
      <c r="T60" s="327">
        <v>59</v>
      </c>
      <c r="U60" s="373" t="s">
        <v>138</v>
      </c>
      <c r="V60" s="376">
        <v>2</v>
      </c>
      <c r="W60" s="228"/>
      <c r="X60" s="336" t="str">
        <f t="shared" si="0"/>
        <v>59-Actividades de búsqueda, selección, recomendación y colocación de personal, incluida la colocación o búsqueda de ejecutivos, Actividades de las agencias y oficinas de selección de actores, por ejemplo, para obras de teatro y Actividades de agencia de colocación por Internet (On line).</v>
      </c>
      <c r="Y60" s="337" t="str">
        <f t="shared" si="1"/>
        <v>59</v>
      </c>
      <c r="Z60" s="377">
        <v>2</v>
      </c>
    </row>
    <row r="61" spans="10:26" s="83" customFormat="1" ht="20.399999999999999" x14ac:dyDescent="0.2">
      <c r="J61" s="359"/>
      <c r="K61" s="360"/>
      <c r="L61" s="343"/>
      <c r="M61" s="343"/>
      <c r="N61" s="170"/>
      <c r="O61" s="170"/>
      <c r="P61" s="170"/>
      <c r="Q61" s="170"/>
      <c r="R61" s="170"/>
      <c r="S61" s="170"/>
      <c r="T61" s="327">
        <v>60</v>
      </c>
      <c r="U61" s="373" t="s">
        <v>139</v>
      </c>
      <c r="V61" s="376">
        <v>3</v>
      </c>
      <c r="W61" s="228"/>
      <c r="X61" s="336" t="str">
        <f t="shared" si="0"/>
        <v>60-Actividades de cadenas de radio, es decir, la reunión de programas sonoros y su transmisión a los afiliados o suscriptores por el aire, por cable o por satélite; transmisiones de radio por Internet (estaciones de radio por Internet). Incluye la transmisión de datos integrada con transmisiones de radio.</v>
      </c>
      <c r="Y61" s="337" t="str">
        <f t="shared" si="1"/>
        <v>60</v>
      </c>
      <c r="Z61" s="377">
        <v>3</v>
      </c>
    </row>
    <row r="62" spans="10:26" s="83" customFormat="1" x14ac:dyDescent="0.2">
      <c r="J62" s="359"/>
      <c r="K62" s="360"/>
      <c r="L62" s="343"/>
      <c r="M62" s="343"/>
      <c r="N62" s="170"/>
      <c r="O62" s="170"/>
      <c r="P62" s="170"/>
      <c r="Q62" s="170"/>
      <c r="R62" s="170"/>
      <c r="S62" s="170"/>
      <c r="T62" s="327">
        <v>61</v>
      </c>
      <c r="U62" s="373" t="s">
        <v>140</v>
      </c>
      <c r="V62" s="376">
        <v>2</v>
      </c>
      <c r="W62" s="228"/>
      <c r="X62" s="336" t="str">
        <f t="shared" si="0"/>
        <v>61-Actividades de capacitación de socorristas y cursos de supervivencia.</v>
      </c>
      <c r="Y62" s="337" t="str">
        <f t="shared" si="1"/>
        <v>61</v>
      </c>
      <c r="Z62" s="377">
        <v>2</v>
      </c>
    </row>
    <row r="63" spans="10:26" s="83" customFormat="1" x14ac:dyDescent="0.2">
      <c r="J63" s="359"/>
      <c r="K63" s="360"/>
      <c r="L63" s="343"/>
      <c r="M63" s="343"/>
      <c r="N63" s="170"/>
      <c r="O63" s="170"/>
      <c r="P63" s="170"/>
      <c r="Q63" s="170"/>
      <c r="R63" s="170"/>
      <c r="S63" s="170"/>
      <c r="T63" s="327">
        <v>62</v>
      </c>
      <c r="U63" s="373" t="s">
        <v>141</v>
      </c>
      <c r="V63" s="376">
        <v>2</v>
      </c>
      <c r="W63" s="228"/>
      <c r="X63" s="336" t="str">
        <f t="shared" si="0"/>
        <v>62-Actividades de capacitación en informática.</v>
      </c>
      <c r="Y63" s="337" t="str">
        <f t="shared" si="1"/>
        <v>62</v>
      </c>
      <c r="Z63" s="377">
        <v>2</v>
      </c>
    </row>
    <row r="64" spans="10:26" s="83" customFormat="1" ht="20.399999999999999" x14ac:dyDescent="0.2">
      <c r="J64" s="359"/>
      <c r="K64" s="360"/>
      <c r="L64" s="343"/>
      <c r="M64" s="343"/>
      <c r="N64" s="170"/>
      <c r="O64" s="170"/>
      <c r="P64" s="170"/>
      <c r="Q64" s="170"/>
      <c r="R64" s="170"/>
      <c r="S64" s="170"/>
      <c r="T64" s="327">
        <v>63</v>
      </c>
      <c r="U64" s="373" t="s">
        <v>142</v>
      </c>
      <c r="V64" s="376">
        <v>2</v>
      </c>
      <c r="W64" s="228"/>
      <c r="X64" s="336" t="str">
        <f t="shared" si="0"/>
        <v>63-Actividades de captación de agua de: ríos, lagos, pozos, lluvia etcétera; purificación de agua para su distribución; tratamiento de agua para uso industrial y otros usos; distribución de agua por medio de: tuberías, camiones (tanqueros) u otros medios, a usuarios residenciales, comerciales, industriales y de otro tipo.</v>
      </c>
      <c r="Y64" s="337" t="str">
        <f t="shared" si="1"/>
        <v>63</v>
      </c>
      <c r="Z64" s="377">
        <v>2</v>
      </c>
    </row>
    <row r="65" spans="10:26" s="83" customFormat="1" x14ac:dyDescent="0.2">
      <c r="J65" s="359"/>
      <c r="K65" s="360"/>
      <c r="L65" s="343"/>
      <c r="M65" s="343"/>
      <c r="N65" s="170"/>
      <c r="O65" s="170"/>
      <c r="P65" s="170"/>
      <c r="Q65" s="170"/>
      <c r="R65" s="170"/>
      <c r="S65" s="170"/>
      <c r="T65" s="327">
        <v>64</v>
      </c>
      <c r="U65" s="373" t="s">
        <v>143</v>
      </c>
      <c r="V65" s="376">
        <v>2</v>
      </c>
      <c r="W65" s="228"/>
      <c r="X65" s="336" t="str">
        <f t="shared" si="0"/>
        <v>64-Actividades de captura de ballenas.</v>
      </c>
      <c r="Y65" s="337" t="str">
        <f t="shared" si="1"/>
        <v>64</v>
      </c>
      <c r="Z65" s="377">
        <v>2</v>
      </c>
    </row>
    <row r="66" spans="10:26" s="83" customFormat="1" x14ac:dyDescent="0.2">
      <c r="J66" s="359"/>
      <c r="K66" s="360"/>
      <c r="L66" s="343"/>
      <c r="M66" s="343"/>
      <c r="N66" s="170"/>
      <c r="O66" s="170"/>
      <c r="P66" s="170"/>
      <c r="Q66" s="170"/>
      <c r="R66" s="170"/>
      <c r="S66" s="170"/>
      <c r="T66" s="327">
        <v>65</v>
      </c>
      <c r="U66" s="373" t="s">
        <v>144</v>
      </c>
      <c r="V66" s="376">
        <v>2</v>
      </c>
      <c r="W66" s="228"/>
      <c r="X66" s="336" t="str">
        <f t="shared" si="0"/>
        <v>65-Actividades de casas de convalecencia, clínicas de reposo con atención de enfermería y residencias con cuidados de enfermería.</v>
      </c>
      <c r="Y66" s="337" t="str">
        <f t="shared" si="1"/>
        <v>65</v>
      </c>
      <c r="Z66" s="377">
        <v>2</v>
      </c>
    </row>
    <row r="67" spans="10:26" s="83" customFormat="1" x14ac:dyDescent="0.2">
      <c r="J67" s="359"/>
      <c r="K67" s="360"/>
      <c r="L67" s="343"/>
      <c r="M67" s="343"/>
      <c r="N67" s="170"/>
      <c r="O67" s="170"/>
      <c r="P67" s="170"/>
      <c r="Q67" s="170"/>
      <c r="R67" s="170"/>
      <c r="S67" s="170"/>
      <c r="T67" s="327">
        <v>66</v>
      </c>
      <c r="U67" s="373" t="s">
        <v>145</v>
      </c>
      <c r="V67" s="376">
        <v>2</v>
      </c>
      <c r="W67" s="228"/>
      <c r="X67" s="336" t="str">
        <f t="shared" ref="X67:X92" si="3">_xlfn.CONCAT(T67,"-",U67)</f>
        <v>66-Actividades de casas de salud.</v>
      </c>
      <c r="Y67" s="337" t="str">
        <f t="shared" ref="Y67:Y92" si="4">LEFT(X67,FIND("-",X67)-1)</f>
        <v>66</v>
      </c>
      <c r="Z67" s="377">
        <v>2</v>
      </c>
    </row>
    <row r="68" spans="10:26" s="83" customFormat="1" x14ac:dyDescent="0.2">
      <c r="J68" s="359"/>
      <c r="K68" s="360"/>
      <c r="L68" s="343"/>
      <c r="M68" s="343"/>
      <c r="N68" s="170"/>
      <c r="O68" s="170"/>
      <c r="P68" s="170"/>
      <c r="Q68" s="170"/>
      <c r="R68" s="170"/>
      <c r="S68" s="170"/>
      <c r="T68" s="327">
        <v>67</v>
      </c>
      <c r="U68" s="373" t="s">
        <v>146</v>
      </c>
      <c r="V68" s="376">
        <v>2</v>
      </c>
      <c r="W68" s="228"/>
      <c r="X68" s="336" t="str">
        <f t="shared" si="3"/>
        <v>67-Actividades de casas de subastas al por mayor.</v>
      </c>
      <c r="Y68" s="337" t="str">
        <f t="shared" si="4"/>
        <v>67</v>
      </c>
      <c r="Z68" s="377">
        <v>2</v>
      </c>
    </row>
    <row r="69" spans="10:26" s="83" customFormat="1" ht="20.399999999999999" x14ac:dyDescent="0.2">
      <c r="J69" s="359"/>
      <c r="K69" s="360"/>
      <c r="L69" s="343"/>
      <c r="M69" s="343"/>
      <c r="N69" s="170"/>
      <c r="O69" s="170"/>
      <c r="P69" s="170"/>
      <c r="Q69" s="170"/>
      <c r="R69" s="170"/>
      <c r="S69" s="170"/>
      <c r="T69" s="327">
        <v>68</v>
      </c>
      <c r="U69" s="373" t="s">
        <v>147</v>
      </c>
      <c r="V69" s="376">
        <v>3</v>
      </c>
      <c r="W69" s="228"/>
      <c r="X69" s="336" t="str">
        <f t="shared" si="3"/>
        <v>68-Actividades de caza ordinaria y mediante trampas para fines comerciales. Captura de animales (vivos o muertos) para carne, producción de pieles incluso pieles finas, cueros (cueros de reptiles), plumas para utilizarlos en la investigación, en zoológicos o como animales domésticos.</v>
      </c>
      <c r="Y69" s="337" t="str">
        <f t="shared" si="4"/>
        <v>68</v>
      </c>
      <c r="Z69" s="377">
        <v>3</v>
      </c>
    </row>
    <row r="70" spans="10:26" s="83" customFormat="1" x14ac:dyDescent="0.2">
      <c r="J70" s="359"/>
      <c r="K70" s="360"/>
      <c r="L70" s="343"/>
      <c r="M70" s="343"/>
      <c r="N70" s="170"/>
      <c r="O70" s="170"/>
      <c r="P70" s="170"/>
      <c r="Q70" s="170"/>
      <c r="R70" s="170"/>
      <c r="S70" s="170"/>
      <c r="T70" s="327">
        <v>69</v>
      </c>
      <c r="U70" s="373" t="s">
        <v>148</v>
      </c>
      <c r="V70" s="376">
        <v>2</v>
      </c>
      <c r="W70" s="228"/>
      <c r="X70" s="336" t="str">
        <f t="shared" si="3"/>
        <v>69-Actividades de centros de capacitación artesanal: corte y confección, carpintería, tallado en madera, manualidades, etcétera.</v>
      </c>
      <c r="Y70" s="337" t="str">
        <f t="shared" si="4"/>
        <v>69</v>
      </c>
      <c r="Z70" s="377">
        <v>2</v>
      </c>
    </row>
    <row r="71" spans="10:26" s="83" customFormat="1" ht="30.6" x14ac:dyDescent="0.2">
      <c r="J71" s="359"/>
      <c r="K71" s="360"/>
      <c r="L71" s="343"/>
      <c r="M71" s="343"/>
      <c r="N71" s="170"/>
      <c r="O71" s="170"/>
      <c r="P71" s="170"/>
      <c r="Q71" s="170"/>
      <c r="R71" s="170"/>
      <c r="S71" s="170"/>
      <c r="T71" s="327">
        <v>70</v>
      </c>
      <c r="U71" s="373" t="s">
        <v>149</v>
      </c>
      <c r="V71" s="376">
        <v>2</v>
      </c>
      <c r="W71" s="228"/>
      <c r="X71" s="336" t="str">
        <f t="shared" si="3"/>
        <v>70-Actividades de centros que atienden a llamadas de clientes utilizando operadores humanos, sistemas de distribución automática de llamadas, sistemas informatizados de telefonía, sistemas interactivos de respuesta de voz o métodos similares para recibir pedidos, proporcionar información sobre productos, responder a solicitudes de asistencia de los clientes o atender reclamaciones (call - center).</v>
      </c>
      <c r="Y71" s="337" t="str">
        <f t="shared" si="4"/>
        <v>70</v>
      </c>
      <c r="Z71" s="377">
        <v>2</v>
      </c>
    </row>
    <row r="72" spans="10:26" s="83" customFormat="1" ht="20.399999999999999" x14ac:dyDescent="0.2">
      <c r="J72" s="359"/>
      <c r="K72" s="360"/>
      <c r="L72" s="343"/>
      <c r="M72" s="343"/>
      <c r="N72" s="170"/>
      <c r="O72" s="170"/>
      <c r="P72" s="170"/>
      <c r="Q72" s="170"/>
      <c r="R72" s="170"/>
      <c r="S72" s="170"/>
      <c r="T72" s="327">
        <v>71</v>
      </c>
      <c r="U72" s="373" t="s">
        <v>150</v>
      </c>
      <c r="V72" s="376">
        <v>3</v>
      </c>
      <c r="W72" s="228"/>
      <c r="X72" s="336" t="str">
        <f t="shared" si="3"/>
        <v>71-Actividades de centros que realizan llamadas, usando técnicas similares, para vender o promocionar bienes o servicios a clientes potenciales, realizar estudios de mercado o encuestas de opinión pública y actividades similares para los clientes.</v>
      </c>
      <c r="Y72" s="337" t="str">
        <f t="shared" si="4"/>
        <v>71</v>
      </c>
      <c r="Z72" s="377">
        <v>3</v>
      </c>
    </row>
    <row r="73" spans="10:26" s="83" customFormat="1" x14ac:dyDescent="0.2">
      <c r="J73" s="359"/>
      <c r="K73" s="360"/>
      <c r="L73" s="343"/>
      <c r="M73" s="343"/>
      <c r="N73" s="170"/>
      <c r="O73" s="170"/>
      <c r="P73" s="170"/>
      <c r="Q73" s="170"/>
      <c r="R73" s="170"/>
      <c r="S73" s="170"/>
      <c r="T73" s="327">
        <v>72</v>
      </c>
      <c r="U73" s="373" t="s">
        <v>151</v>
      </c>
      <c r="V73" s="376">
        <v>3</v>
      </c>
      <c r="W73" s="228"/>
      <c r="X73" s="336" t="str">
        <f t="shared" si="3"/>
        <v>72-Actividades de certificación de productos, como bienes de consumo, vehículos automotores, aeronaves, contenedores presurizados, centrales nucleares, etcétera.</v>
      </c>
      <c r="Y73" s="337" t="str">
        <f t="shared" si="4"/>
        <v>72</v>
      </c>
      <c r="Z73" s="377">
        <v>3</v>
      </c>
    </row>
    <row r="74" spans="10:26" s="83" customFormat="1" ht="30.6" x14ac:dyDescent="0.2">
      <c r="J74" s="359"/>
      <c r="K74" s="360"/>
      <c r="L74" s="343"/>
      <c r="M74" s="343"/>
      <c r="N74" s="170"/>
      <c r="O74" s="170"/>
      <c r="P74" s="170"/>
      <c r="Q74" s="170"/>
      <c r="R74" s="170"/>
      <c r="S74" s="170"/>
      <c r="T74" s="327">
        <v>73</v>
      </c>
      <c r="U74" s="373" t="s">
        <v>152</v>
      </c>
      <c r="V74" s="376">
        <v>3</v>
      </c>
      <c r="W74" s="228"/>
      <c r="X74" s="336" t="str">
        <f t="shared" si="3"/>
        <v>73-Actividades de clubes deportivos profesionales, semiprofesionales o de aficionados que ofrecen a sus miembros la oportunidad de participar en actividades deportivas, se incluyen las siguientes actividades: clubes de fútbol, clubes de bolos, clubes de natación, clubes de golf, clubes de boxeo, clubes de físico culturismo, clubes de deportes de invierno, clubes de ajedrez, clubes de atletismo, clubes de tiro, etcétera.</v>
      </c>
      <c r="Y74" s="337" t="str">
        <f t="shared" si="4"/>
        <v>73</v>
      </c>
      <c r="Z74" s="377">
        <v>3</v>
      </c>
    </row>
    <row r="75" spans="10:26" s="83" customFormat="1" x14ac:dyDescent="0.2">
      <c r="J75" s="359"/>
      <c r="K75" s="360"/>
      <c r="L75" s="343"/>
      <c r="M75" s="343"/>
      <c r="N75" s="170"/>
      <c r="O75" s="170"/>
      <c r="P75" s="170"/>
      <c r="Q75" s="170"/>
      <c r="R75" s="170"/>
      <c r="S75" s="170"/>
      <c r="T75" s="327">
        <v>74</v>
      </c>
      <c r="U75" s="373" t="s">
        <v>153</v>
      </c>
      <c r="V75" s="376">
        <v>2</v>
      </c>
      <c r="W75" s="228"/>
      <c r="X75" s="336" t="str">
        <f t="shared" si="3"/>
        <v>74-Actividades de clubes nocturnos (night clubs).</v>
      </c>
      <c r="Y75" s="337" t="str">
        <f t="shared" si="4"/>
        <v>74</v>
      </c>
      <c r="Z75" s="377">
        <v>2</v>
      </c>
    </row>
    <row r="76" spans="10:26" s="83" customFormat="1" x14ac:dyDescent="0.2">
      <c r="J76" s="359"/>
      <c r="K76" s="360"/>
      <c r="L76" s="343"/>
      <c r="M76" s="343"/>
      <c r="N76" s="170"/>
      <c r="O76" s="170"/>
      <c r="P76" s="170"/>
      <c r="Q76" s="170"/>
      <c r="R76" s="170"/>
      <c r="S76" s="170"/>
      <c r="T76" s="327">
        <v>75</v>
      </c>
      <c r="U76" s="373" t="s">
        <v>154</v>
      </c>
      <c r="V76" s="376">
        <v>2</v>
      </c>
      <c r="W76" s="228"/>
      <c r="X76" s="336" t="str">
        <f t="shared" si="3"/>
        <v>75-Actividades de cobro de cantidades adeudadas y entrega de esos fondos a los clientes, como servicios de cobro de deudas o facturas.</v>
      </c>
      <c r="Y76" s="337" t="str">
        <f t="shared" si="4"/>
        <v>75</v>
      </c>
      <c r="Z76" s="377">
        <v>2</v>
      </c>
    </row>
    <row r="77" spans="10:26" s="83" customFormat="1" ht="20.399999999999999" x14ac:dyDescent="0.2">
      <c r="J77" s="359"/>
      <c r="K77" s="360"/>
      <c r="L77" s="343"/>
      <c r="M77" s="343"/>
      <c r="N77" s="170"/>
      <c r="O77" s="170"/>
      <c r="P77" s="170"/>
      <c r="Q77" s="170"/>
      <c r="R77" s="170"/>
      <c r="S77" s="170"/>
      <c r="T77" s="327">
        <v>76</v>
      </c>
      <c r="U77" s="373" t="s">
        <v>155</v>
      </c>
      <c r="V77" s="376">
        <v>3</v>
      </c>
      <c r="W77" s="228"/>
      <c r="X77" s="336" t="str">
        <f t="shared" si="3"/>
        <v>76-Actividades de compra de acceso y capacidad de red concedida por los dueños y operadores de las redes y el abastecimiento de servicios de telecomunicaciones inalámbrico (excepto el satélite) que utilizan esta capacidad a empresas y hogares.</v>
      </c>
      <c r="Y77" s="337" t="str">
        <f t="shared" si="4"/>
        <v>76</v>
      </c>
      <c r="Z77" s="377">
        <v>3</v>
      </c>
    </row>
    <row r="78" spans="10:26" s="83" customFormat="1" ht="20.399999999999999" x14ac:dyDescent="0.2">
      <c r="J78" s="359"/>
      <c r="K78" s="360"/>
      <c r="L78" s="343"/>
      <c r="M78" s="343"/>
      <c r="N78" s="170"/>
      <c r="O78" s="170"/>
      <c r="P78" s="170"/>
      <c r="Q78" s="170"/>
      <c r="R78" s="170"/>
      <c r="S78" s="170"/>
      <c r="T78" s="327">
        <v>77</v>
      </c>
      <c r="U78" s="373" t="s">
        <v>156</v>
      </c>
      <c r="V78" s="376">
        <v>2</v>
      </c>
      <c r="W78" s="228"/>
      <c r="X78" s="336" t="str">
        <f t="shared" si="3"/>
        <v>77-Actividades de compra en derechos de acceso y capacidad de red a los propietarios y operadores de redes y utilización de esa capacidad para suministrar servicios de telecomunicaciones a empresas y hogares.</v>
      </c>
      <c r="Y78" s="337" t="str">
        <f t="shared" si="4"/>
        <v>77</v>
      </c>
      <c r="Z78" s="377">
        <v>2</v>
      </c>
    </row>
    <row r="79" spans="10:26" s="83" customFormat="1" x14ac:dyDescent="0.2">
      <c r="J79" s="359"/>
      <c r="K79" s="360"/>
      <c r="L79" s="343"/>
      <c r="M79" s="343"/>
      <c r="N79" s="170"/>
      <c r="O79" s="170"/>
      <c r="P79" s="170"/>
      <c r="Q79" s="170"/>
      <c r="R79" s="170"/>
      <c r="S79" s="170"/>
      <c r="T79" s="327">
        <v>78</v>
      </c>
      <c r="U79" s="373" t="s">
        <v>157</v>
      </c>
      <c r="V79" s="376">
        <v>2</v>
      </c>
      <c r="W79" s="228"/>
      <c r="X79" s="336" t="str">
        <f t="shared" si="3"/>
        <v>78-Actividades de concesión de donaciones realizadas por asociaciones u otras organizaciones.</v>
      </c>
      <c r="Y79" s="337" t="str">
        <f t="shared" si="4"/>
        <v>78</v>
      </c>
      <c r="Z79" s="377">
        <v>2</v>
      </c>
    </row>
    <row r="80" spans="10:26" s="83" customFormat="1" x14ac:dyDescent="0.2">
      <c r="J80" s="359"/>
      <c r="K80" s="360"/>
      <c r="L80" s="343"/>
      <c r="M80" s="343"/>
      <c r="N80" s="170"/>
      <c r="O80" s="170"/>
      <c r="P80" s="170"/>
      <c r="Q80" s="170"/>
      <c r="R80" s="170"/>
      <c r="S80" s="170"/>
      <c r="T80" s="327">
        <v>79</v>
      </c>
      <c r="U80" s="373" t="s">
        <v>158</v>
      </c>
      <c r="V80" s="376">
        <v>2</v>
      </c>
      <c r="W80" s="228"/>
      <c r="X80" s="336" t="str">
        <f t="shared" si="3"/>
        <v>79-Actividades de confección a la medida de prendas de vestir (costureras, sastres).</v>
      </c>
      <c r="Y80" s="337" t="str">
        <f t="shared" si="4"/>
        <v>79</v>
      </c>
      <c r="Z80" s="377">
        <v>2</v>
      </c>
    </row>
    <row r="81" spans="10:26" s="83" customFormat="1" x14ac:dyDescent="0.2">
      <c r="J81" s="359"/>
      <c r="K81" s="360"/>
      <c r="L81" s="343"/>
      <c r="M81" s="343"/>
      <c r="N81" s="170"/>
      <c r="O81" s="170"/>
      <c r="P81" s="170"/>
      <c r="Q81" s="170"/>
      <c r="R81" s="170"/>
      <c r="S81" s="170"/>
      <c r="T81" s="327">
        <v>80</v>
      </c>
      <c r="U81" s="373" t="s">
        <v>159</v>
      </c>
      <c r="V81" s="376">
        <v>2</v>
      </c>
      <c r="W81" s="228"/>
      <c r="X81" s="336" t="str">
        <f t="shared" si="3"/>
        <v>80-Actividades de consorcios y agencias de noticias que suministran noticias, fotografías y artículos periodísticos a los medios de difusión.</v>
      </c>
      <c r="Y81" s="337" t="str">
        <f t="shared" si="4"/>
        <v>80</v>
      </c>
      <c r="Z81" s="377">
        <v>2</v>
      </c>
    </row>
    <row r="82" spans="10:26" s="83" customFormat="1" ht="20.399999999999999" x14ac:dyDescent="0.2">
      <c r="J82" s="359"/>
      <c r="K82" s="360"/>
      <c r="L82" s="343"/>
      <c r="M82" s="343"/>
      <c r="N82" s="170"/>
      <c r="O82" s="170"/>
      <c r="P82" s="170"/>
      <c r="Q82" s="170"/>
      <c r="R82" s="170"/>
      <c r="S82" s="170"/>
      <c r="T82" s="327">
        <v>81</v>
      </c>
      <c r="U82" s="373" t="s">
        <v>160</v>
      </c>
      <c r="V82" s="376">
        <v>2</v>
      </c>
      <c r="W82" s="228"/>
      <c r="X82" s="336" t="str">
        <f t="shared" si="3"/>
        <v>81-Actividades de construcción especializadas en un aspecto común a diferentes tipos de estructuras y que requieren conocimientos o equipo especializados: cimentación, incluida la hincadura de pilotes, instalación y desmontaje de andamios y plataformas de trabajo, excluido el alquiler de andamios y plataformas, colocación de mampuestos de ladrillo y de piedra.</v>
      </c>
      <c r="Y82" s="337" t="str">
        <f t="shared" si="4"/>
        <v>81</v>
      </c>
      <c r="Z82" s="377">
        <v>2</v>
      </c>
    </row>
    <row r="83" spans="10:26" s="83" customFormat="1" x14ac:dyDescent="0.2">
      <c r="J83" s="359"/>
      <c r="K83" s="360"/>
      <c r="L83" s="343"/>
      <c r="M83" s="343"/>
      <c r="N83" s="170"/>
      <c r="O83" s="170"/>
      <c r="P83" s="170"/>
      <c r="Q83" s="170"/>
      <c r="R83" s="170"/>
      <c r="S83" s="170"/>
      <c r="T83" s="327">
        <v>82</v>
      </c>
      <c r="U83" s="373" t="s">
        <v>161</v>
      </c>
      <c r="V83" s="376">
        <v>2</v>
      </c>
      <c r="W83" s="228"/>
      <c r="X83" s="336" t="str">
        <f t="shared" si="3"/>
        <v>82-Actividades de consultoría ambiental.</v>
      </c>
      <c r="Y83" s="337" t="str">
        <f t="shared" si="4"/>
        <v>82</v>
      </c>
      <c r="Z83" s="377">
        <v>2</v>
      </c>
    </row>
    <row r="84" spans="10:26" s="83" customFormat="1" x14ac:dyDescent="0.2">
      <c r="J84" s="359"/>
      <c r="K84" s="360"/>
      <c r="L84" s="343"/>
      <c r="M84" s="343"/>
      <c r="N84" s="170"/>
      <c r="O84" s="170"/>
      <c r="P84" s="170"/>
      <c r="Q84" s="170"/>
      <c r="R84" s="170"/>
      <c r="S84" s="170"/>
      <c r="T84" s="327">
        <v>83</v>
      </c>
      <c r="U84" s="373" t="s">
        <v>162</v>
      </c>
      <c r="V84" s="376">
        <v>3</v>
      </c>
      <c r="W84" s="228"/>
      <c r="X84" s="336" t="str">
        <f t="shared" si="3"/>
        <v>83-Actividades de consultoría de agronomía.</v>
      </c>
      <c r="Y84" s="337" t="str">
        <f t="shared" si="4"/>
        <v>83</v>
      </c>
      <c r="Z84" s="377">
        <v>3</v>
      </c>
    </row>
    <row r="85" spans="10:26" s="83" customFormat="1" x14ac:dyDescent="0.2">
      <c r="J85" s="359"/>
      <c r="K85" s="360"/>
      <c r="L85" s="343"/>
      <c r="M85" s="343"/>
      <c r="N85" s="170"/>
      <c r="O85" s="170"/>
      <c r="P85" s="170"/>
      <c r="Q85" s="170"/>
      <c r="R85" s="170"/>
      <c r="S85" s="170"/>
      <c r="T85" s="327">
        <v>84</v>
      </c>
      <c r="U85" s="373" t="s">
        <v>163</v>
      </c>
      <c r="V85" s="376">
        <v>3</v>
      </c>
      <c r="W85" s="228"/>
      <c r="X85" s="336" t="str">
        <f t="shared" si="3"/>
        <v>84-Actividades de consultoría de seguridad.</v>
      </c>
      <c r="Y85" s="337" t="str">
        <f t="shared" si="4"/>
        <v>84</v>
      </c>
      <c r="Z85" s="377">
        <v>3</v>
      </c>
    </row>
    <row r="86" spans="10:26" s="83" customFormat="1" x14ac:dyDescent="0.2">
      <c r="J86" s="359"/>
      <c r="K86" s="360"/>
      <c r="L86" s="343"/>
      <c r="M86" s="343"/>
      <c r="N86" s="170"/>
      <c r="O86" s="170"/>
      <c r="P86" s="170"/>
      <c r="Q86" s="170"/>
      <c r="R86" s="170"/>
      <c r="S86" s="170"/>
      <c r="T86" s="327">
        <v>85</v>
      </c>
      <c r="U86" s="373" t="s">
        <v>164</v>
      </c>
      <c r="V86" s="376">
        <v>3</v>
      </c>
      <c r="W86" s="228"/>
      <c r="X86" s="336" t="str">
        <f t="shared" si="3"/>
        <v>85-Actividades de consultoría distintas de las de arquitectura, ingeniería y gestión.</v>
      </c>
      <c r="Y86" s="337" t="str">
        <f t="shared" si="4"/>
        <v>85</v>
      </c>
      <c r="Z86" s="377">
        <v>3</v>
      </c>
    </row>
    <row r="87" spans="10:26" s="83" customFormat="1" x14ac:dyDescent="0.2">
      <c r="J87" s="359"/>
      <c r="K87" s="360"/>
      <c r="L87" s="343"/>
      <c r="M87" s="343"/>
      <c r="N87" s="170"/>
      <c r="O87" s="170"/>
      <c r="P87" s="170"/>
      <c r="Q87" s="170"/>
      <c r="R87" s="170"/>
      <c r="S87" s="170"/>
      <c r="T87" s="327">
        <v>86</v>
      </c>
      <c r="U87" s="373" t="s">
        <v>165</v>
      </c>
      <c r="V87" s="376">
        <v>3</v>
      </c>
      <c r="W87" s="228"/>
      <c r="X87" s="336" t="str">
        <f t="shared" si="3"/>
        <v>86-Actividades de contratistas de servicio de comidas (por ejemplo, para compañías de transporte catering).</v>
      </c>
      <c r="Y87" s="337" t="str">
        <f t="shared" si="4"/>
        <v>86</v>
      </c>
      <c r="Z87" s="377">
        <v>3</v>
      </c>
    </row>
    <row r="88" spans="10:26" s="83" customFormat="1" ht="20.399999999999999" x14ac:dyDescent="0.2">
      <c r="J88" s="359"/>
      <c r="K88" s="360"/>
      <c r="L88" s="343"/>
      <c r="M88" s="343"/>
      <c r="N88" s="170"/>
      <c r="O88" s="170"/>
      <c r="P88" s="170"/>
      <c r="Q88" s="170"/>
      <c r="R88" s="170"/>
      <c r="S88" s="170"/>
      <c r="T88" s="327">
        <v>87</v>
      </c>
      <c r="U88" s="373" t="s">
        <v>166</v>
      </c>
      <c r="V88" s="376">
        <v>2</v>
      </c>
      <c r="W88" s="228"/>
      <c r="X88" s="336" t="str">
        <f t="shared" si="3"/>
        <v>87-Actividades de corretaje empresarial, gestión de la compra o venta de pequeñas y medianas empresas, incluidas prácticas profesionales y excluidas las actividades de corretaje inmobiliario.</v>
      </c>
      <c r="Y88" s="337" t="str">
        <f t="shared" si="4"/>
        <v>87</v>
      </c>
      <c r="Z88" s="377">
        <v>2</v>
      </c>
    </row>
    <row r="89" spans="10:26" s="83" customFormat="1" ht="40.799999999999997" x14ac:dyDescent="0.2">
      <c r="J89" s="359"/>
      <c r="K89" s="360"/>
      <c r="L89" s="343"/>
      <c r="M89" s="343"/>
      <c r="N89" s="170"/>
      <c r="O89" s="170"/>
      <c r="P89" s="170"/>
      <c r="Q89" s="170"/>
      <c r="R89" s="170"/>
      <c r="S89" s="170"/>
      <c r="T89" s="327">
        <v>100</v>
      </c>
      <c r="U89" s="373" t="s">
        <v>167</v>
      </c>
      <c r="V89" s="376">
        <v>3</v>
      </c>
      <c r="W89" s="228"/>
      <c r="X89" s="336" t="str">
        <f t="shared" si="3"/>
        <v>100-Actividades de creación del programa completo de una cadena de televisión para un canal, desde la compra de los componentes del programa (películas, documentales, etcétera.) hasta la producción propia de los componentes del programa auto producidos (noticias locales, reportajes en vivo) o una combinación de las dos opciones. El programa completo de televisión puede ser emitido por las unidades de producción o bien producirse para su transmisión por terceros distribuidores, como compañías de emisión por cable o proveedores de televisión por satélite, incluye la programación de canales de video a la carta.</v>
      </c>
      <c r="Y89" s="337" t="str">
        <f t="shared" si="4"/>
        <v>100</v>
      </c>
      <c r="Z89" s="377">
        <v>3</v>
      </c>
    </row>
    <row r="90" spans="10:26" s="83" customFormat="1" x14ac:dyDescent="0.2">
      <c r="J90" s="359"/>
      <c r="K90" s="360"/>
      <c r="L90" s="343"/>
      <c r="M90" s="343"/>
      <c r="N90" s="170"/>
      <c r="O90" s="170"/>
      <c r="P90" s="170"/>
      <c r="Q90" s="170"/>
      <c r="R90" s="170"/>
      <c r="S90" s="170"/>
      <c r="T90" s="327">
        <v>800</v>
      </c>
      <c r="U90" s="373" t="s">
        <v>168</v>
      </c>
      <c r="V90" s="376">
        <v>2</v>
      </c>
      <c r="W90" s="228"/>
      <c r="X90" s="336" t="str">
        <f t="shared" si="3"/>
        <v>800-Actividades de cultivo de perlas, laver y otras algas comestibles.</v>
      </c>
      <c r="Y90" s="337" t="str">
        <f t="shared" si="4"/>
        <v>800</v>
      </c>
      <c r="Z90" s="377">
        <v>2</v>
      </c>
    </row>
    <row r="91" spans="10:26" s="83" customFormat="1" x14ac:dyDescent="0.2">
      <c r="J91" s="359"/>
      <c r="K91" s="360"/>
      <c r="L91" s="343"/>
      <c r="M91" s="343"/>
      <c r="N91" s="170"/>
      <c r="O91" s="170"/>
      <c r="P91" s="170"/>
      <c r="Q91" s="170"/>
      <c r="R91" s="170"/>
      <c r="S91" s="170"/>
      <c r="T91" s="327">
        <v>1600</v>
      </c>
      <c r="U91" s="373" t="s">
        <v>169</v>
      </c>
      <c r="V91" s="376">
        <v>2</v>
      </c>
      <c r="W91" s="228"/>
      <c r="X91" s="336" t="str">
        <f t="shared" si="3"/>
        <v>1600-Actividades de decoradores de interiores.</v>
      </c>
      <c r="Y91" s="337" t="str">
        <f t="shared" si="4"/>
        <v>1600</v>
      </c>
      <c r="Z91" s="377">
        <v>2</v>
      </c>
    </row>
    <row r="92" spans="10:26" s="83" customFormat="1" x14ac:dyDescent="0.2">
      <c r="J92" s="359"/>
      <c r="K92" s="360"/>
      <c r="L92" s="343"/>
      <c r="M92" s="343"/>
      <c r="N92" s="170"/>
      <c r="O92" s="170"/>
      <c r="P92" s="170"/>
      <c r="Q92" s="170"/>
      <c r="R92" s="170"/>
      <c r="S92" s="170"/>
      <c r="T92" s="327">
        <v>1743</v>
      </c>
      <c r="U92" s="373" t="s">
        <v>170</v>
      </c>
      <c r="V92" s="376">
        <v>3</v>
      </c>
      <c r="W92" s="228"/>
      <c r="X92" s="336" t="str">
        <f t="shared" si="3"/>
        <v>1743-Actividades de descafeinado, tostado y elaboración de productos de café: café molido, café instantáneo (soluble), extractos y concentrados de café.</v>
      </c>
      <c r="Y92" s="337" t="str">
        <f t="shared" si="4"/>
        <v>1743</v>
      </c>
      <c r="Z92" s="377">
        <v>3</v>
      </c>
    </row>
    <row r="93" spans="10:26" s="83" customFormat="1" x14ac:dyDescent="0.2">
      <c r="J93" s="359"/>
      <c r="K93" s="360"/>
      <c r="L93" s="343"/>
      <c r="M93" s="343"/>
      <c r="N93" s="170"/>
      <c r="O93" s="170"/>
      <c r="P93" s="170"/>
      <c r="Q93" s="170"/>
      <c r="R93" s="170"/>
      <c r="S93" s="170"/>
      <c r="T93" s="327">
        <v>92</v>
      </c>
      <c r="U93" s="373" t="s">
        <v>171</v>
      </c>
      <c r="V93" s="376">
        <v>2</v>
      </c>
      <c r="W93" s="228"/>
      <c r="X93" s="272"/>
      <c r="Y93" s="274"/>
      <c r="Z93" s="376">
        <v>2</v>
      </c>
    </row>
    <row r="94" spans="10:26" s="83" customFormat="1" x14ac:dyDescent="0.2">
      <c r="J94" s="359"/>
      <c r="K94" s="360"/>
      <c r="L94" s="343"/>
      <c r="M94" s="343"/>
      <c r="N94" s="170"/>
      <c r="O94" s="170"/>
      <c r="P94" s="170"/>
      <c r="Q94" s="170"/>
      <c r="R94" s="170"/>
      <c r="S94" s="170"/>
      <c r="T94" s="327">
        <v>93</v>
      </c>
      <c r="U94" s="373" t="s">
        <v>172</v>
      </c>
      <c r="V94" s="376">
        <v>2</v>
      </c>
      <c r="W94" s="228"/>
      <c r="X94" s="272"/>
      <c r="Y94" s="274"/>
      <c r="Z94" s="376">
        <v>2</v>
      </c>
    </row>
    <row r="95" spans="10:26" s="83" customFormat="1" x14ac:dyDescent="0.2">
      <c r="J95" s="359"/>
      <c r="K95" s="360"/>
      <c r="L95" s="343"/>
      <c r="M95" s="343"/>
      <c r="N95" s="170"/>
      <c r="O95" s="170"/>
      <c r="P95" s="170"/>
      <c r="Q95" s="170"/>
      <c r="R95" s="170"/>
      <c r="S95" s="170"/>
      <c r="T95" s="327">
        <v>94</v>
      </c>
      <c r="U95" s="373" t="s">
        <v>173</v>
      </c>
      <c r="V95" s="376">
        <v>2</v>
      </c>
      <c r="W95" s="228"/>
      <c r="X95" s="272"/>
      <c r="Y95" s="274"/>
      <c r="Z95" s="376">
        <v>2</v>
      </c>
    </row>
    <row r="96" spans="10:26" s="83" customFormat="1" x14ac:dyDescent="0.2">
      <c r="J96" s="359"/>
      <c r="K96" s="360"/>
      <c r="L96" s="343"/>
      <c r="M96" s="343"/>
      <c r="N96" s="170"/>
      <c r="O96" s="170"/>
      <c r="P96" s="170"/>
      <c r="Q96" s="170"/>
      <c r="R96" s="170"/>
      <c r="S96" s="170"/>
      <c r="T96" s="327">
        <v>95</v>
      </c>
      <c r="U96" s="373" t="s">
        <v>174</v>
      </c>
      <c r="V96" s="376">
        <v>3</v>
      </c>
      <c r="W96" s="228"/>
      <c r="X96" s="272"/>
      <c r="Y96" s="274"/>
      <c r="Z96" s="376">
        <v>3</v>
      </c>
    </row>
    <row r="97" spans="10:26" s="83" customFormat="1" x14ac:dyDescent="0.2">
      <c r="J97" s="359"/>
      <c r="K97" s="360"/>
      <c r="L97" s="343"/>
      <c r="M97" s="343"/>
      <c r="N97" s="170"/>
      <c r="O97" s="170"/>
      <c r="P97" s="170"/>
      <c r="Q97" s="170"/>
      <c r="R97" s="170"/>
      <c r="S97" s="170"/>
      <c r="T97" s="327">
        <v>96</v>
      </c>
      <c r="U97" s="373" t="s">
        <v>175</v>
      </c>
      <c r="V97" s="376">
        <v>2</v>
      </c>
      <c r="W97" s="228"/>
      <c r="X97" s="272"/>
      <c r="Y97" s="274"/>
      <c r="Z97" s="376">
        <v>2</v>
      </c>
    </row>
    <row r="98" spans="10:26" s="83" customFormat="1" x14ac:dyDescent="0.2">
      <c r="J98" s="359"/>
      <c r="K98" s="360"/>
      <c r="L98" s="343"/>
      <c r="M98" s="343"/>
      <c r="N98" s="170"/>
      <c r="O98" s="170"/>
      <c r="P98" s="170"/>
      <c r="Q98" s="170"/>
      <c r="R98" s="170"/>
      <c r="S98" s="170"/>
      <c r="T98" s="327">
        <v>97</v>
      </c>
      <c r="U98" s="373" t="s">
        <v>176</v>
      </c>
      <c r="V98" s="376">
        <v>3</v>
      </c>
      <c r="W98" s="228"/>
      <c r="X98" s="272"/>
      <c r="Y98" s="274"/>
      <c r="Z98" s="376">
        <v>3</v>
      </c>
    </row>
    <row r="99" spans="10:26" s="83" customFormat="1" x14ac:dyDescent="0.2">
      <c r="J99" s="359"/>
      <c r="K99" s="360"/>
      <c r="L99" s="343"/>
      <c r="M99" s="343"/>
      <c r="N99" s="170"/>
      <c r="O99" s="170"/>
      <c r="P99" s="170"/>
      <c r="Q99" s="170"/>
      <c r="R99" s="170"/>
      <c r="S99" s="170"/>
      <c r="T99" s="327">
        <v>98</v>
      </c>
      <c r="U99" s="373" t="s">
        <v>177</v>
      </c>
      <c r="V99" s="376">
        <v>3</v>
      </c>
      <c r="W99" s="228"/>
      <c r="X99" s="272"/>
      <c r="Y99" s="274"/>
      <c r="Z99" s="376">
        <v>3</v>
      </c>
    </row>
    <row r="100" spans="10:26" s="83" customFormat="1" x14ac:dyDescent="0.2">
      <c r="J100" s="359"/>
      <c r="K100" s="360"/>
      <c r="L100" s="343"/>
      <c r="M100" s="343"/>
      <c r="N100" s="170"/>
      <c r="O100" s="170"/>
      <c r="P100" s="170"/>
      <c r="Q100" s="170"/>
      <c r="R100" s="170"/>
      <c r="S100" s="170"/>
      <c r="T100" s="327">
        <v>99</v>
      </c>
      <c r="U100" s="373" t="s">
        <v>178</v>
      </c>
      <c r="V100" s="376">
        <v>3</v>
      </c>
      <c r="W100" s="228"/>
      <c r="X100" s="272"/>
      <c r="Y100" s="274"/>
      <c r="Z100" s="376">
        <v>3</v>
      </c>
    </row>
    <row r="101" spans="10:26" s="83" customFormat="1" x14ac:dyDescent="0.2">
      <c r="J101" s="359"/>
      <c r="K101" s="360"/>
      <c r="L101" s="343"/>
      <c r="M101" s="343"/>
      <c r="N101" s="170"/>
      <c r="O101" s="170"/>
      <c r="P101" s="170"/>
      <c r="Q101" s="170"/>
      <c r="R101" s="170"/>
      <c r="S101" s="170"/>
      <c r="T101" s="327">
        <v>100</v>
      </c>
      <c r="U101" s="373" t="s">
        <v>179</v>
      </c>
      <c r="V101" s="376">
        <v>3</v>
      </c>
      <c r="W101" s="228"/>
      <c r="X101" s="272"/>
      <c r="Y101" s="274"/>
      <c r="Z101" s="376">
        <v>3</v>
      </c>
    </row>
    <row r="102" spans="10:26" s="83" customFormat="1" x14ac:dyDescent="0.2">
      <c r="J102" s="359"/>
      <c r="K102" s="360"/>
      <c r="L102" s="343"/>
      <c r="M102" s="343"/>
      <c r="N102" s="170"/>
      <c r="O102" s="170"/>
      <c r="P102" s="170"/>
      <c r="Q102" s="170"/>
      <c r="R102" s="170"/>
      <c r="S102" s="170"/>
      <c r="T102" s="327">
        <v>101</v>
      </c>
      <c r="U102" s="373" t="s">
        <v>180</v>
      </c>
      <c r="V102" s="376">
        <v>3</v>
      </c>
      <c r="W102" s="228"/>
      <c r="X102" s="272"/>
      <c r="Y102" s="274"/>
      <c r="Z102" s="376">
        <v>3</v>
      </c>
    </row>
    <row r="103" spans="10:26" s="83" customFormat="1" x14ac:dyDescent="0.2">
      <c r="J103" s="359"/>
      <c r="K103" s="360"/>
      <c r="L103" s="343"/>
      <c r="M103" s="343"/>
      <c r="N103" s="170"/>
      <c r="O103" s="170"/>
      <c r="P103" s="170"/>
      <c r="Q103" s="170"/>
      <c r="R103" s="170"/>
      <c r="S103" s="170"/>
      <c r="T103" s="327">
        <v>102</v>
      </c>
      <c r="U103" s="373" t="s">
        <v>181</v>
      </c>
      <c r="V103" s="376">
        <v>2</v>
      </c>
      <c r="W103" s="228"/>
      <c r="X103" s="272"/>
      <c r="Y103" s="274"/>
      <c r="Z103" s="376">
        <v>2</v>
      </c>
    </row>
    <row r="104" spans="10:26" s="83" customFormat="1" x14ac:dyDescent="0.2">
      <c r="J104" s="359"/>
      <c r="K104" s="360"/>
      <c r="L104" s="343"/>
      <c r="M104" s="343"/>
      <c r="N104" s="170"/>
      <c r="O104" s="170"/>
      <c r="P104" s="170"/>
      <c r="Q104" s="170"/>
      <c r="R104" s="170"/>
      <c r="S104" s="170"/>
      <c r="T104" s="327">
        <v>103</v>
      </c>
      <c r="U104" s="373" t="s">
        <v>182</v>
      </c>
      <c r="V104" s="376">
        <v>2</v>
      </c>
      <c r="W104" s="228"/>
      <c r="X104" s="272"/>
      <c r="Y104" s="274"/>
      <c r="Z104" s="376">
        <v>2</v>
      </c>
    </row>
    <row r="105" spans="10:26" s="83" customFormat="1" x14ac:dyDescent="0.2">
      <c r="J105" s="359"/>
      <c r="K105" s="360"/>
      <c r="L105" s="343"/>
      <c r="M105" s="343"/>
      <c r="N105" s="170"/>
      <c r="O105" s="170"/>
      <c r="P105" s="170"/>
      <c r="Q105" s="170"/>
      <c r="R105" s="170"/>
      <c r="S105" s="170"/>
      <c r="T105" s="327">
        <v>104</v>
      </c>
      <c r="U105" s="373" t="s">
        <v>183</v>
      </c>
      <c r="V105" s="376">
        <v>2</v>
      </c>
      <c r="W105" s="228"/>
      <c r="X105" s="272"/>
      <c r="Y105" s="274"/>
      <c r="Z105" s="376">
        <v>2</v>
      </c>
    </row>
    <row r="106" spans="10:26" s="83" customFormat="1" x14ac:dyDescent="0.2">
      <c r="J106" s="359"/>
      <c r="K106" s="360"/>
      <c r="L106" s="343"/>
      <c r="M106" s="343"/>
      <c r="N106" s="170"/>
      <c r="O106" s="170"/>
      <c r="P106" s="170"/>
      <c r="Q106" s="170"/>
      <c r="R106" s="170"/>
      <c r="S106" s="170"/>
      <c r="T106" s="327">
        <v>105</v>
      </c>
      <c r="U106" s="373" t="s">
        <v>184</v>
      </c>
      <c r="V106" s="376">
        <v>2</v>
      </c>
      <c r="W106" s="228"/>
      <c r="X106" s="272"/>
      <c r="Y106" s="274"/>
      <c r="Z106" s="376">
        <v>2</v>
      </c>
    </row>
    <row r="107" spans="10:26" s="83" customFormat="1" x14ac:dyDescent="0.2">
      <c r="J107" s="359"/>
      <c r="K107" s="360"/>
      <c r="L107" s="343"/>
      <c r="M107" s="343"/>
      <c r="N107" s="170"/>
      <c r="O107" s="170"/>
      <c r="P107" s="170"/>
      <c r="Q107" s="170"/>
      <c r="R107" s="170"/>
      <c r="S107" s="170"/>
      <c r="T107" s="327">
        <v>106</v>
      </c>
      <c r="U107" s="373" t="s">
        <v>185</v>
      </c>
      <c r="V107" s="376">
        <v>2</v>
      </c>
      <c r="W107" s="228"/>
      <c r="X107" s="272"/>
      <c r="Y107" s="274"/>
      <c r="Z107" s="376">
        <v>2</v>
      </c>
    </row>
    <row r="108" spans="10:26" s="83" customFormat="1" x14ac:dyDescent="0.2">
      <c r="J108" s="359"/>
      <c r="K108" s="360"/>
      <c r="L108" s="343"/>
      <c r="M108" s="343"/>
      <c r="N108" s="170"/>
      <c r="O108" s="170"/>
      <c r="P108" s="170"/>
      <c r="Q108" s="170"/>
      <c r="R108" s="170"/>
      <c r="S108" s="170"/>
      <c r="T108" s="327">
        <v>107</v>
      </c>
      <c r="U108" s="373" t="s">
        <v>186</v>
      </c>
      <c r="V108" s="376">
        <v>3</v>
      </c>
      <c r="W108" s="228"/>
      <c r="X108" s="272"/>
      <c r="Y108" s="274"/>
      <c r="Z108" s="376">
        <v>3</v>
      </c>
    </row>
    <row r="109" spans="10:26" s="83" customFormat="1" x14ac:dyDescent="0.2">
      <c r="J109" s="359"/>
      <c r="K109" s="360"/>
      <c r="L109" s="343"/>
      <c r="M109" s="343"/>
      <c r="N109" s="170"/>
      <c r="O109" s="170"/>
      <c r="P109" s="170"/>
      <c r="Q109" s="170"/>
      <c r="R109" s="170"/>
      <c r="S109" s="170"/>
      <c r="T109" s="327">
        <v>108</v>
      </c>
      <c r="U109" s="373" t="s">
        <v>187</v>
      </c>
      <c r="V109" s="376">
        <v>2</v>
      </c>
      <c r="W109" s="228"/>
      <c r="X109" s="272"/>
      <c r="Y109" s="274"/>
      <c r="Z109" s="376">
        <v>2</v>
      </c>
    </row>
    <row r="110" spans="10:26" s="83" customFormat="1" x14ac:dyDescent="0.2">
      <c r="J110" s="359"/>
      <c r="K110" s="360"/>
      <c r="L110" s="343"/>
      <c r="M110" s="343"/>
      <c r="N110" s="170"/>
      <c r="O110" s="170"/>
      <c r="P110" s="170"/>
      <c r="Q110" s="170"/>
      <c r="R110" s="170"/>
      <c r="S110" s="170"/>
      <c r="T110" s="327">
        <v>109</v>
      </c>
      <c r="U110" s="373" t="s">
        <v>188</v>
      </c>
      <c r="V110" s="376">
        <v>2</v>
      </c>
      <c r="W110" s="228"/>
      <c r="X110" s="272"/>
      <c r="Y110" s="274"/>
      <c r="Z110" s="376">
        <v>2</v>
      </c>
    </row>
    <row r="111" spans="10:26" s="83" customFormat="1" x14ac:dyDescent="0.2">
      <c r="J111" s="359"/>
      <c r="K111" s="360"/>
      <c r="L111" s="343"/>
      <c r="M111" s="343"/>
      <c r="N111" s="170"/>
      <c r="O111" s="170"/>
      <c r="P111" s="170"/>
      <c r="Q111" s="170"/>
      <c r="R111" s="170"/>
      <c r="S111" s="170"/>
      <c r="T111" s="327">
        <v>110</v>
      </c>
      <c r="U111" s="373" t="s">
        <v>189</v>
      </c>
      <c r="V111" s="376">
        <v>2</v>
      </c>
      <c r="W111" s="228"/>
      <c r="X111" s="272"/>
      <c r="Y111" s="274"/>
      <c r="Z111" s="376">
        <v>2</v>
      </c>
    </row>
    <row r="112" spans="10:26" s="83" customFormat="1" x14ac:dyDescent="0.2">
      <c r="J112" s="359"/>
      <c r="K112" s="360"/>
      <c r="L112" s="343"/>
      <c r="M112" s="343"/>
      <c r="N112" s="170"/>
      <c r="O112" s="170"/>
      <c r="P112" s="170"/>
      <c r="Q112" s="170"/>
      <c r="R112" s="170"/>
      <c r="S112" s="170"/>
      <c r="T112" s="327">
        <v>111</v>
      </c>
      <c r="U112" s="373" t="s">
        <v>190</v>
      </c>
      <c r="V112" s="376">
        <v>2</v>
      </c>
      <c r="W112" s="228"/>
      <c r="X112" s="272"/>
      <c r="Y112" s="274"/>
      <c r="Z112" s="376">
        <v>2</v>
      </c>
    </row>
    <row r="113" spans="10:26" s="83" customFormat="1" x14ac:dyDescent="0.2">
      <c r="J113" s="359"/>
      <c r="K113" s="360"/>
      <c r="L113" s="343"/>
      <c r="M113" s="343"/>
      <c r="N113" s="170"/>
      <c r="O113" s="170"/>
      <c r="P113" s="170"/>
      <c r="Q113" s="170"/>
      <c r="R113" s="170"/>
      <c r="S113" s="170"/>
      <c r="T113" s="327">
        <v>112</v>
      </c>
      <c r="U113" s="373" t="s">
        <v>191</v>
      </c>
      <c r="V113" s="376">
        <v>3</v>
      </c>
      <c r="W113" s="228"/>
      <c r="X113" s="272"/>
      <c r="Y113" s="274"/>
      <c r="Z113" s="376">
        <v>3</v>
      </c>
    </row>
    <row r="114" spans="10:26" s="83" customFormat="1" x14ac:dyDescent="0.2">
      <c r="J114" s="359"/>
      <c r="K114" s="360"/>
      <c r="L114" s="343"/>
      <c r="M114" s="343"/>
      <c r="N114" s="170"/>
      <c r="O114" s="170"/>
      <c r="P114" s="170"/>
      <c r="Q114" s="170"/>
      <c r="R114" s="170"/>
      <c r="S114" s="170"/>
      <c r="T114" s="327">
        <v>113</v>
      </c>
      <c r="U114" s="373" t="s">
        <v>192</v>
      </c>
      <c r="V114" s="376">
        <v>3</v>
      </c>
      <c r="W114" s="228"/>
      <c r="X114" s="272"/>
      <c r="Y114" s="274"/>
      <c r="Z114" s="376">
        <v>3</v>
      </c>
    </row>
    <row r="115" spans="10:26" s="83" customFormat="1" x14ac:dyDescent="0.2">
      <c r="J115" s="359"/>
      <c r="K115" s="360"/>
      <c r="L115" s="343"/>
      <c r="M115" s="343"/>
      <c r="N115" s="170"/>
      <c r="O115" s="170"/>
      <c r="P115" s="170"/>
      <c r="Q115" s="170"/>
      <c r="R115" s="170"/>
      <c r="S115" s="170"/>
      <c r="T115" s="327">
        <v>114</v>
      </c>
      <c r="U115" s="373" t="s">
        <v>193</v>
      </c>
      <c r="V115" s="376">
        <v>3</v>
      </c>
      <c r="W115" s="228"/>
      <c r="X115" s="272"/>
      <c r="Y115" s="274"/>
      <c r="Z115" s="376">
        <v>3</v>
      </c>
    </row>
    <row r="116" spans="10:26" s="83" customFormat="1" x14ac:dyDescent="0.2">
      <c r="J116" s="359"/>
      <c r="K116" s="360"/>
      <c r="L116" s="343"/>
      <c r="M116" s="343"/>
      <c r="N116" s="170"/>
      <c r="O116" s="170"/>
      <c r="P116" s="170"/>
      <c r="Q116" s="170"/>
      <c r="R116" s="170"/>
      <c r="S116" s="170"/>
      <c r="T116" s="327">
        <v>115</v>
      </c>
      <c r="U116" s="373" t="s">
        <v>194</v>
      </c>
      <c r="V116" s="376">
        <v>3</v>
      </c>
      <c r="W116" s="228"/>
      <c r="X116" s="272"/>
      <c r="Y116" s="274"/>
      <c r="Z116" s="376">
        <v>3</v>
      </c>
    </row>
    <row r="117" spans="10:26" s="83" customFormat="1" x14ac:dyDescent="0.2">
      <c r="J117" s="359"/>
      <c r="K117" s="360"/>
      <c r="L117" s="343"/>
      <c r="M117" s="343"/>
      <c r="N117" s="170"/>
      <c r="O117" s="170"/>
      <c r="P117" s="170"/>
      <c r="Q117" s="170"/>
      <c r="R117" s="170"/>
      <c r="S117" s="170"/>
      <c r="T117" s="327">
        <v>116</v>
      </c>
      <c r="U117" s="373" t="s">
        <v>195</v>
      </c>
      <c r="V117" s="376">
        <v>2</v>
      </c>
      <c r="W117" s="228"/>
      <c r="X117" s="272"/>
      <c r="Y117" s="274"/>
      <c r="Z117" s="376">
        <v>2</v>
      </c>
    </row>
    <row r="118" spans="10:26" s="83" customFormat="1" x14ac:dyDescent="0.2">
      <c r="J118" s="359"/>
      <c r="K118" s="360"/>
      <c r="L118" s="343"/>
      <c r="M118" s="343"/>
      <c r="N118" s="170"/>
      <c r="O118" s="170"/>
      <c r="P118" s="170"/>
      <c r="Q118" s="170"/>
      <c r="R118" s="170"/>
      <c r="S118" s="170"/>
      <c r="T118" s="327">
        <v>117</v>
      </c>
      <c r="U118" s="373" t="s">
        <v>196</v>
      </c>
      <c r="V118" s="376">
        <v>2</v>
      </c>
      <c r="W118" s="228"/>
      <c r="X118" s="272"/>
      <c r="Y118" s="274"/>
      <c r="Z118" s="376">
        <v>2</v>
      </c>
    </row>
    <row r="119" spans="10:26" s="83" customFormat="1" x14ac:dyDescent="0.2">
      <c r="J119" s="359"/>
      <c r="K119" s="360"/>
      <c r="L119" s="343"/>
      <c r="M119" s="343"/>
      <c r="N119" s="170"/>
      <c r="O119" s="170"/>
      <c r="P119" s="170"/>
      <c r="Q119" s="170"/>
      <c r="R119" s="170"/>
      <c r="S119" s="170"/>
      <c r="T119" s="327">
        <v>118</v>
      </c>
      <c r="U119" s="373" t="s">
        <v>197</v>
      </c>
      <c r="V119" s="376">
        <v>2</v>
      </c>
      <c r="W119" s="228"/>
      <c r="X119" s="272"/>
      <c r="Y119" s="274"/>
      <c r="Z119" s="376">
        <v>2</v>
      </c>
    </row>
    <row r="120" spans="10:26" s="83" customFormat="1" x14ac:dyDescent="0.2">
      <c r="J120" s="359"/>
      <c r="K120" s="360"/>
      <c r="L120" s="343"/>
      <c r="M120" s="343"/>
      <c r="N120" s="170"/>
      <c r="O120" s="170"/>
      <c r="P120" s="170"/>
      <c r="Q120" s="170"/>
      <c r="R120" s="170"/>
      <c r="S120" s="170"/>
      <c r="T120" s="327">
        <v>119</v>
      </c>
      <c r="U120" s="373" t="s">
        <v>198</v>
      </c>
      <c r="V120" s="376">
        <v>2</v>
      </c>
      <c r="W120" s="228"/>
      <c r="X120" s="272"/>
      <c r="Y120" s="274"/>
      <c r="Z120" s="376">
        <v>2</v>
      </c>
    </row>
    <row r="121" spans="10:26" s="83" customFormat="1" x14ac:dyDescent="0.2">
      <c r="J121" s="359"/>
      <c r="K121" s="360"/>
      <c r="L121" s="343"/>
      <c r="M121" s="343"/>
      <c r="N121" s="170"/>
      <c r="O121" s="170"/>
      <c r="P121" s="170"/>
      <c r="Q121" s="170"/>
      <c r="R121" s="170"/>
      <c r="S121" s="170"/>
      <c r="T121" s="327">
        <v>120</v>
      </c>
      <c r="U121" s="373" t="s">
        <v>199</v>
      </c>
      <c r="V121" s="376">
        <v>2</v>
      </c>
      <c r="W121" s="228"/>
      <c r="X121" s="272"/>
      <c r="Y121" s="274"/>
      <c r="Z121" s="376">
        <v>2</v>
      </c>
    </row>
    <row r="122" spans="10:26" s="83" customFormat="1" x14ac:dyDescent="0.2">
      <c r="J122" s="359"/>
      <c r="K122" s="360"/>
      <c r="L122" s="343"/>
      <c r="M122" s="343"/>
      <c r="N122" s="170"/>
      <c r="O122" s="170"/>
      <c r="P122" s="170"/>
      <c r="Q122" s="170"/>
      <c r="R122" s="170"/>
      <c r="S122" s="170"/>
      <c r="T122" s="327">
        <v>121</v>
      </c>
      <c r="U122" s="373" t="s">
        <v>200</v>
      </c>
      <c r="V122" s="376">
        <v>3</v>
      </c>
      <c r="W122" s="228"/>
      <c r="X122" s="272"/>
      <c r="Y122" s="274"/>
      <c r="Z122" s="376">
        <v>3</v>
      </c>
    </row>
    <row r="123" spans="10:26" s="83" customFormat="1" x14ac:dyDescent="0.2">
      <c r="J123" s="359"/>
      <c r="K123" s="360"/>
      <c r="L123" s="343"/>
      <c r="M123" s="343"/>
      <c r="N123" s="170"/>
      <c r="O123" s="170"/>
      <c r="P123" s="170"/>
      <c r="Q123" s="170"/>
      <c r="R123" s="170"/>
      <c r="S123" s="170"/>
      <c r="T123" s="327">
        <v>122</v>
      </c>
      <c r="U123" s="373" t="s">
        <v>201</v>
      </c>
      <c r="V123" s="376">
        <v>2</v>
      </c>
      <c r="W123" s="228"/>
      <c r="X123" s="272"/>
      <c r="Y123" s="274"/>
      <c r="Z123" s="376">
        <v>2</v>
      </c>
    </row>
    <row r="124" spans="10:26" s="83" customFormat="1" x14ac:dyDescent="0.2">
      <c r="J124" s="359"/>
      <c r="K124" s="360"/>
      <c r="L124" s="343"/>
      <c r="M124" s="343"/>
      <c r="N124" s="170"/>
      <c r="O124" s="170"/>
      <c r="P124" s="170"/>
      <c r="Q124" s="170"/>
      <c r="R124" s="170"/>
      <c r="S124" s="170"/>
      <c r="T124" s="327">
        <v>123</v>
      </c>
      <c r="U124" s="373" t="s">
        <v>202</v>
      </c>
      <c r="V124" s="376">
        <v>2</v>
      </c>
      <c r="W124" s="228"/>
      <c r="X124" s="272"/>
      <c r="Y124" s="274"/>
      <c r="Z124" s="376">
        <v>2</v>
      </c>
    </row>
    <row r="125" spans="10:26" s="83" customFormat="1" x14ac:dyDescent="0.2">
      <c r="J125" s="359"/>
      <c r="K125" s="360"/>
      <c r="L125" s="343"/>
      <c r="M125" s="343"/>
      <c r="N125" s="170"/>
      <c r="O125" s="170"/>
      <c r="P125" s="170"/>
      <c r="Q125" s="170"/>
      <c r="R125" s="170"/>
      <c r="S125" s="170"/>
      <c r="T125" s="327">
        <v>124</v>
      </c>
      <c r="U125" s="373" t="s">
        <v>203</v>
      </c>
      <c r="V125" s="376">
        <v>3</v>
      </c>
      <c r="W125" s="228"/>
      <c r="X125" s="272"/>
      <c r="Y125" s="274"/>
      <c r="Z125" s="376">
        <v>3</v>
      </c>
    </row>
    <row r="126" spans="10:26" s="83" customFormat="1" x14ac:dyDescent="0.2">
      <c r="J126" s="359"/>
      <c r="K126" s="360"/>
      <c r="L126" s="343"/>
      <c r="M126" s="343"/>
      <c r="N126" s="170"/>
      <c r="O126" s="170"/>
      <c r="P126" s="170"/>
      <c r="Q126" s="170"/>
      <c r="R126" s="170"/>
      <c r="S126" s="170"/>
      <c r="T126" s="327">
        <v>125</v>
      </c>
      <c r="U126" s="373" t="s">
        <v>204</v>
      </c>
      <c r="V126" s="376">
        <v>3</v>
      </c>
      <c r="W126" s="228"/>
      <c r="X126" s="272"/>
      <c r="Y126" s="274"/>
      <c r="Z126" s="376">
        <v>3</v>
      </c>
    </row>
    <row r="127" spans="10:26" s="83" customFormat="1" x14ac:dyDescent="0.2">
      <c r="J127" s="359"/>
      <c r="K127" s="360"/>
      <c r="L127" s="343"/>
      <c r="M127" s="343"/>
      <c r="N127" s="170"/>
      <c r="O127" s="170"/>
      <c r="P127" s="170"/>
      <c r="Q127" s="170"/>
      <c r="R127" s="170"/>
      <c r="S127" s="170"/>
      <c r="T127" s="327">
        <v>126</v>
      </c>
      <c r="U127" s="373" t="s">
        <v>205</v>
      </c>
      <c r="V127" s="376">
        <v>2</v>
      </c>
      <c r="W127" s="228"/>
      <c r="X127" s="272"/>
      <c r="Y127" s="274"/>
      <c r="Z127" s="376">
        <v>2</v>
      </c>
    </row>
    <row r="128" spans="10:26" s="83" customFormat="1" x14ac:dyDescent="0.2">
      <c r="J128" s="359"/>
      <c r="K128" s="360"/>
      <c r="L128" s="343"/>
      <c r="M128" s="343"/>
      <c r="N128" s="170"/>
      <c r="O128" s="170"/>
      <c r="P128" s="170"/>
      <c r="Q128" s="170"/>
      <c r="R128" s="170"/>
      <c r="S128" s="170"/>
      <c r="T128" s="327">
        <v>127</v>
      </c>
      <c r="U128" s="373" t="s">
        <v>206</v>
      </c>
      <c r="V128" s="376">
        <v>2</v>
      </c>
      <c r="W128" s="228"/>
      <c r="X128" s="272"/>
      <c r="Y128" s="274"/>
      <c r="Z128" s="376">
        <v>2</v>
      </c>
    </row>
    <row r="129" spans="10:26" s="83" customFormat="1" x14ac:dyDescent="0.2">
      <c r="J129" s="359"/>
      <c r="K129" s="360"/>
      <c r="L129" s="343"/>
      <c r="M129" s="343"/>
      <c r="N129" s="170"/>
      <c r="O129" s="170"/>
      <c r="P129" s="170"/>
      <c r="Q129" s="170"/>
      <c r="R129" s="170"/>
      <c r="S129" s="170"/>
      <c r="T129" s="327">
        <v>128</v>
      </c>
      <c r="U129" s="373" t="s">
        <v>207</v>
      </c>
      <c r="V129" s="376">
        <v>2</v>
      </c>
      <c r="W129" s="228"/>
      <c r="X129" s="272"/>
      <c r="Y129" s="274"/>
      <c r="Z129" s="376">
        <v>2</v>
      </c>
    </row>
    <row r="130" spans="10:26" s="83" customFormat="1" x14ac:dyDescent="0.2">
      <c r="J130" s="359"/>
      <c r="K130" s="360"/>
      <c r="L130" s="343"/>
      <c r="M130" s="343"/>
      <c r="N130" s="170"/>
      <c r="O130" s="170"/>
      <c r="P130" s="170"/>
      <c r="Q130" s="170"/>
      <c r="R130" s="170"/>
      <c r="S130" s="170"/>
      <c r="T130" s="327">
        <v>129</v>
      </c>
      <c r="U130" s="373" t="s">
        <v>208</v>
      </c>
      <c r="V130" s="376">
        <v>2</v>
      </c>
      <c r="W130" s="228"/>
      <c r="X130" s="272"/>
      <c r="Y130" s="274"/>
      <c r="Z130" s="376">
        <v>2</v>
      </c>
    </row>
    <row r="131" spans="10:26" s="83" customFormat="1" x14ac:dyDescent="0.2">
      <c r="J131" s="359"/>
      <c r="K131" s="360"/>
      <c r="L131" s="343"/>
      <c r="M131" s="343"/>
      <c r="N131" s="170"/>
      <c r="O131" s="170"/>
      <c r="P131" s="170"/>
      <c r="Q131" s="170"/>
      <c r="R131" s="170"/>
      <c r="S131" s="170"/>
      <c r="T131" s="327">
        <v>130</v>
      </c>
      <c r="U131" s="373" t="s">
        <v>209</v>
      </c>
      <c r="V131" s="376">
        <v>2</v>
      </c>
      <c r="W131" s="228"/>
      <c r="X131" s="272"/>
      <c r="Y131" s="274"/>
      <c r="Z131" s="376">
        <v>2</v>
      </c>
    </row>
    <row r="132" spans="10:26" s="83" customFormat="1" x14ac:dyDescent="0.2">
      <c r="J132" s="359"/>
      <c r="K132" s="360"/>
      <c r="L132" s="343"/>
      <c r="M132" s="343"/>
      <c r="N132" s="170"/>
      <c r="O132" s="170"/>
      <c r="P132" s="170"/>
      <c r="Q132" s="170"/>
      <c r="R132" s="170"/>
      <c r="S132" s="170"/>
      <c r="T132" s="327">
        <v>131</v>
      </c>
      <c r="U132" s="373" t="s">
        <v>210</v>
      </c>
      <c r="V132" s="376">
        <v>2</v>
      </c>
      <c r="W132" s="228"/>
      <c r="X132" s="272"/>
      <c r="Y132" s="274"/>
      <c r="Z132" s="376">
        <v>2</v>
      </c>
    </row>
    <row r="133" spans="10:26" s="83" customFormat="1" x14ac:dyDescent="0.2">
      <c r="J133" s="359"/>
      <c r="K133" s="360"/>
      <c r="L133" s="343"/>
      <c r="M133" s="343"/>
      <c r="N133" s="170"/>
      <c r="O133" s="170"/>
      <c r="P133" s="170"/>
      <c r="Q133" s="170"/>
      <c r="R133" s="170"/>
      <c r="S133" s="170"/>
      <c r="T133" s="327">
        <v>132</v>
      </c>
      <c r="U133" s="373" t="s">
        <v>211</v>
      </c>
      <c r="V133" s="376">
        <v>2</v>
      </c>
      <c r="W133" s="228"/>
      <c r="X133" s="272"/>
      <c r="Y133" s="274"/>
      <c r="Z133" s="376">
        <v>2</v>
      </c>
    </row>
    <row r="134" spans="10:26" s="83" customFormat="1" x14ac:dyDescent="0.2">
      <c r="J134" s="359"/>
      <c r="K134" s="360"/>
      <c r="L134" s="343"/>
      <c r="M134" s="343"/>
      <c r="N134" s="170"/>
      <c r="O134" s="170"/>
      <c r="P134" s="170"/>
      <c r="Q134" s="170"/>
      <c r="R134" s="170"/>
      <c r="S134" s="170"/>
      <c r="T134" s="327">
        <v>133</v>
      </c>
      <c r="U134" s="373" t="s">
        <v>212</v>
      </c>
      <c r="V134" s="376">
        <v>3</v>
      </c>
      <c r="W134" s="228"/>
      <c r="X134" s="272"/>
      <c r="Y134" s="274"/>
      <c r="Z134" s="376">
        <v>3</v>
      </c>
    </row>
    <row r="135" spans="10:26" s="83" customFormat="1" x14ac:dyDescent="0.2">
      <c r="J135" s="359"/>
      <c r="K135" s="360"/>
      <c r="L135" s="343"/>
      <c r="M135" s="343"/>
      <c r="N135" s="170"/>
      <c r="O135" s="170"/>
      <c r="P135" s="170"/>
      <c r="Q135" s="170"/>
      <c r="R135" s="170"/>
      <c r="S135" s="170"/>
      <c r="T135" s="327">
        <v>134</v>
      </c>
      <c r="U135" s="373" t="s">
        <v>213</v>
      </c>
      <c r="V135" s="376">
        <v>2</v>
      </c>
      <c r="W135" s="228"/>
      <c r="X135" s="272"/>
      <c r="Y135" s="274"/>
      <c r="Z135" s="376">
        <v>2</v>
      </c>
    </row>
    <row r="136" spans="10:26" s="83" customFormat="1" x14ac:dyDescent="0.2">
      <c r="J136" s="359"/>
      <c r="K136" s="360"/>
      <c r="L136" s="343"/>
      <c r="M136" s="343"/>
      <c r="N136" s="170"/>
      <c r="O136" s="170"/>
      <c r="P136" s="170"/>
      <c r="Q136" s="170"/>
      <c r="R136" s="170"/>
      <c r="S136" s="170"/>
      <c r="T136" s="327">
        <v>135</v>
      </c>
      <c r="U136" s="373" t="s">
        <v>214</v>
      </c>
      <c r="V136" s="376">
        <v>3</v>
      </c>
      <c r="W136" s="228"/>
      <c r="X136" s="272"/>
      <c r="Y136" s="274"/>
      <c r="Z136" s="376">
        <v>3</v>
      </c>
    </row>
    <row r="137" spans="10:26" s="83" customFormat="1" x14ac:dyDescent="0.2">
      <c r="J137" s="359"/>
      <c r="K137" s="360"/>
      <c r="L137" s="343"/>
      <c r="M137" s="343"/>
      <c r="N137" s="170"/>
      <c r="O137" s="170"/>
      <c r="P137" s="170"/>
      <c r="Q137" s="170"/>
      <c r="R137" s="170"/>
      <c r="S137" s="170"/>
      <c r="T137" s="327">
        <v>136</v>
      </c>
      <c r="U137" s="373" t="s">
        <v>215</v>
      </c>
      <c r="V137" s="376">
        <v>2</v>
      </c>
      <c r="W137" s="228"/>
      <c r="X137" s="272"/>
      <c r="Y137" s="274"/>
      <c r="Z137" s="376">
        <v>2</v>
      </c>
    </row>
    <row r="138" spans="10:26" s="83" customFormat="1" x14ac:dyDescent="0.2">
      <c r="J138" s="359"/>
      <c r="K138" s="360"/>
      <c r="L138" s="343"/>
      <c r="M138" s="343"/>
      <c r="N138" s="170"/>
      <c r="O138" s="170"/>
      <c r="P138" s="170"/>
      <c r="Q138" s="170"/>
      <c r="R138" s="170"/>
      <c r="S138" s="170"/>
      <c r="T138" s="327">
        <v>137</v>
      </c>
      <c r="U138" s="373" t="s">
        <v>216</v>
      </c>
      <c r="V138" s="376">
        <v>2</v>
      </c>
      <c r="W138" s="228"/>
      <c r="X138" s="272"/>
      <c r="Y138" s="274"/>
      <c r="Z138" s="376">
        <v>2</v>
      </c>
    </row>
    <row r="139" spans="10:26" s="83" customFormat="1" x14ac:dyDescent="0.2">
      <c r="J139" s="359"/>
      <c r="K139" s="360"/>
      <c r="L139" s="343"/>
      <c r="M139" s="343"/>
      <c r="N139" s="170"/>
      <c r="O139" s="170"/>
      <c r="P139" s="170"/>
      <c r="Q139" s="170"/>
      <c r="R139" s="170"/>
      <c r="S139" s="170"/>
      <c r="T139" s="327">
        <v>138</v>
      </c>
      <c r="U139" s="373" t="s">
        <v>217</v>
      </c>
      <c r="V139" s="376">
        <v>2</v>
      </c>
      <c r="W139" s="228"/>
      <c r="X139" s="272"/>
      <c r="Y139" s="274"/>
      <c r="Z139" s="376">
        <v>2</v>
      </c>
    </row>
    <row r="140" spans="10:26" s="83" customFormat="1" x14ac:dyDescent="0.2">
      <c r="J140" s="359"/>
      <c r="K140" s="360"/>
      <c r="L140" s="343"/>
      <c r="M140" s="343"/>
      <c r="N140" s="170"/>
      <c r="O140" s="170"/>
      <c r="P140" s="170"/>
      <c r="Q140" s="170"/>
      <c r="R140" s="170"/>
      <c r="S140" s="170"/>
      <c r="T140" s="327">
        <v>139</v>
      </c>
      <c r="U140" s="373" t="s">
        <v>218</v>
      </c>
      <c r="V140" s="376">
        <v>2</v>
      </c>
      <c r="W140" s="228"/>
      <c r="X140" s="272"/>
      <c r="Y140" s="274"/>
      <c r="Z140" s="376">
        <v>2</v>
      </c>
    </row>
    <row r="141" spans="10:26" s="83" customFormat="1" x14ac:dyDescent="0.2">
      <c r="J141" s="359"/>
      <c r="K141" s="360"/>
      <c r="L141" s="343"/>
      <c r="M141" s="343"/>
      <c r="N141" s="170"/>
      <c r="O141" s="170"/>
      <c r="P141" s="170"/>
      <c r="Q141" s="170"/>
      <c r="R141" s="170"/>
      <c r="S141" s="170"/>
      <c r="T141" s="327">
        <v>140</v>
      </c>
      <c r="U141" s="373" t="s">
        <v>219</v>
      </c>
      <c r="V141" s="376">
        <v>2</v>
      </c>
      <c r="W141" s="228"/>
      <c r="X141" s="272"/>
      <c r="Y141" s="274"/>
      <c r="Z141" s="376">
        <v>2</v>
      </c>
    </row>
    <row r="142" spans="10:26" s="83" customFormat="1" x14ac:dyDescent="0.2">
      <c r="J142" s="359"/>
      <c r="K142" s="360"/>
      <c r="L142" s="343"/>
      <c r="M142" s="343"/>
      <c r="N142" s="170"/>
      <c r="O142" s="170"/>
      <c r="P142" s="170"/>
      <c r="Q142" s="170"/>
      <c r="R142" s="170"/>
      <c r="S142" s="170"/>
      <c r="T142" s="327">
        <v>141</v>
      </c>
      <c r="U142" s="373" t="s">
        <v>220</v>
      </c>
      <c r="V142" s="376">
        <v>2</v>
      </c>
      <c r="W142" s="228"/>
      <c r="X142" s="272"/>
      <c r="Y142" s="274"/>
      <c r="Z142" s="376">
        <v>2</v>
      </c>
    </row>
    <row r="143" spans="10:26" s="83" customFormat="1" x14ac:dyDescent="0.2">
      <c r="J143" s="359"/>
      <c r="K143" s="360"/>
      <c r="L143" s="343"/>
      <c r="M143" s="343"/>
      <c r="N143" s="170"/>
      <c r="O143" s="170"/>
      <c r="P143" s="170"/>
      <c r="Q143" s="170"/>
      <c r="R143" s="170"/>
      <c r="S143" s="170"/>
      <c r="T143" s="327">
        <v>142</v>
      </c>
      <c r="U143" s="373" t="s">
        <v>221</v>
      </c>
      <c r="V143" s="376">
        <v>2</v>
      </c>
      <c r="W143" s="228"/>
      <c r="X143" s="272"/>
      <c r="Y143" s="274"/>
      <c r="Z143" s="376">
        <v>2</v>
      </c>
    </row>
    <row r="144" spans="10:26" s="83" customFormat="1" x14ac:dyDescent="0.2">
      <c r="J144" s="359"/>
      <c r="K144" s="360"/>
      <c r="L144" s="343"/>
      <c r="M144" s="343"/>
      <c r="N144" s="170"/>
      <c r="O144" s="170"/>
      <c r="P144" s="170"/>
      <c r="Q144" s="170"/>
      <c r="R144" s="170"/>
      <c r="S144" s="170"/>
      <c r="T144" s="327">
        <v>143</v>
      </c>
      <c r="U144" s="373" t="s">
        <v>222</v>
      </c>
      <c r="V144" s="376">
        <v>2</v>
      </c>
      <c r="W144" s="228"/>
      <c r="X144" s="272"/>
      <c r="Y144" s="274"/>
      <c r="Z144" s="376">
        <v>2</v>
      </c>
    </row>
    <row r="145" spans="10:26" s="83" customFormat="1" x14ac:dyDescent="0.2">
      <c r="J145" s="359"/>
      <c r="K145" s="360"/>
      <c r="L145" s="343"/>
      <c r="M145" s="343"/>
      <c r="N145" s="170"/>
      <c r="O145" s="170"/>
      <c r="P145" s="170"/>
      <c r="Q145" s="170"/>
      <c r="R145" s="170"/>
      <c r="S145" s="170"/>
      <c r="T145" s="327">
        <v>144</v>
      </c>
      <c r="U145" s="373" t="s">
        <v>223</v>
      </c>
      <c r="V145" s="376">
        <v>2</v>
      </c>
      <c r="W145" s="228"/>
      <c r="X145" s="272"/>
      <c r="Y145" s="274"/>
      <c r="Z145" s="376">
        <v>2</v>
      </c>
    </row>
    <row r="146" spans="10:26" s="83" customFormat="1" x14ac:dyDescent="0.2">
      <c r="J146" s="359"/>
      <c r="K146" s="360"/>
      <c r="L146" s="343"/>
      <c r="M146" s="343"/>
      <c r="N146" s="170"/>
      <c r="O146" s="170"/>
      <c r="P146" s="170"/>
      <c r="Q146" s="170"/>
      <c r="R146" s="170"/>
      <c r="S146" s="170"/>
      <c r="T146" s="327">
        <v>145</v>
      </c>
      <c r="U146" s="373" t="s">
        <v>224</v>
      </c>
      <c r="V146" s="376">
        <v>2</v>
      </c>
      <c r="W146" s="228"/>
      <c r="X146" s="272"/>
      <c r="Y146" s="274"/>
      <c r="Z146" s="376">
        <v>2</v>
      </c>
    </row>
    <row r="147" spans="10:26" s="83" customFormat="1" x14ac:dyDescent="0.2">
      <c r="J147" s="359"/>
      <c r="K147" s="360"/>
      <c r="L147" s="343"/>
      <c r="M147" s="343"/>
      <c r="N147" s="170"/>
      <c r="O147" s="170"/>
      <c r="P147" s="170"/>
      <c r="Q147" s="170"/>
      <c r="R147" s="170"/>
      <c r="S147" s="170"/>
      <c r="T147" s="327">
        <v>146</v>
      </c>
      <c r="U147" s="373" t="s">
        <v>225</v>
      </c>
      <c r="V147" s="376">
        <v>3</v>
      </c>
      <c r="W147" s="228"/>
      <c r="X147" s="272"/>
      <c r="Y147" s="274"/>
      <c r="Z147" s="376">
        <v>3</v>
      </c>
    </row>
    <row r="148" spans="10:26" s="83" customFormat="1" x14ac:dyDescent="0.2">
      <c r="J148" s="359"/>
      <c r="K148" s="360"/>
      <c r="L148" s="343"/>
      <c r="M148" s="343"/>
      <c r="N148" s="170"/>
      <c r="O148" s="170"/>
      <c r="P148" s="170"/>
      <c r="Q148" s="170"/>
      <c r="R148" s="170"/>
      <c r="S148" s="170"/>
      <c r="T148" s="327">
        <v>147</v>
      </c>
      <c r="U148" s="373" t="s">
        <v>226</v>
      </c>
      <c r="V148" s="376">
        <v>3</v>
      </c>
      <c r="W148" s="228"/>
      <c r="X148" s="272"/>
      <c r="Y148" s="274"/>
      <c r="Z148" s="376">
        <v>3</v>
      </c>
    </row>
    <row r="149" spans="10:26" s="83" customFormat="1" x14ac:dyDescent="0.2">
      <c r="J149" s="359"/>
      <c r="K149" s="360"/>
      <c r="L149" s="343"/>
      <c r="M149" s="343"/>
      <c r="N149" s="170"/>
      <c r="O149" s="170"/>
      <c r="P149" s="170"/>
      <c r="Q149" s="170"/>
      <c r="R149" s="170"/>
      <c r="S149" s="170"/>
      <c r="T149" s="327">
        <v>148</v>
      </c>
      <c r="U149" s="373" t="s">
        <v>227</v>
      </c>
      <c r="V149" s="376">
        <v>2</v>
      </c>
      <c r="W149" s="228"/>
      <c r="X149" s="272"/>
      <c r="Y149" s="274"/>
      <c r="Z149" s="376">
        <v>2</v>
      </c>
    </row>
    <row r="150" spans="10:26" s="83" customFormat="1" x14ac:dyDescent="0.2">
      <c r="J150" s="359"/>
      <c r="K150" s="360"/>
      <c r="L150" s="343"/>
      <c r="M150" s="343"/>
      <c r="N150" s="170"/>
      <c r="O150" s="170"/>
      <c r="P150" s="170"/>
      <c r="Q150" s="170"/>
      <c r="R150" s="170"/>
      <c r="S150" s="170"/>
      <c r="T150" s="327">
        <v>149</v>
      </c>
      <c r="U150" s="373" t="s">
        <v>228</v>
      </c>
      <c r="V150" s="376">
        <v>2</v>
      </c>
      <c r="W150" s="228"/>
      <c r="X150" s="272"/>
      <c r="Y150" s="274"/>
      <c r="Z150" s="376">
        <v>2</v>
      </c>
    </row>
    <row r="151" spans="10:26" s="83" customFormat="1" x14ac:dyDescent="0.2">
      <c r="J151" s="359"/>
      <c r="K151" s="360"/>
      <c r="L151" s="343"/>
      <c r="M151" s="343"/>
      <c r="N151" s="170"/>
      <c r="O151" s="170"/>
      <c r="P151" s="170"/>
      <c r="Q151" s="170"/>
      <c r="R151" s="170"/>
      <c r="S151" s="170"/>
      <c r="T151" s="327">
        <v>150</v>
      </c>
      <c r="U151" s="373" t="s">
        <v>229</v>
      </c>
      <c r="V151" s="376">
        <v>2</v>
      </c>
      <c r="W151" s="228"/>
      <c r="X151" s="272"/>
      <c r="Y151" s="274"/>
      <c r="Z151" s="376">
        <v>2</v>
      </c>
    </row>
    <row r="152" spans="10:26" s="83" customFormat="1" x14ac:dyDescent="0.2">
      <c r="J152" s="359"/>
      <c r="K152" s="360"/>
      <c r="L152" s="343"/>
      <c r="M152" s="343"/>
      <c r="N152" s="170"/>
      <c r="O152" s="170"/>
      <c r="P152" s="170"/>
      <c r="Q152" s="170"/>
      <c r="R152" s="170"/>
      <c r="S152" s="170"/>
      <c r="T152" s="327">
        <v>151</v>
      </c>
      <c r="U152" s="373" t="s">
        <v>230</v>
      </c>
      <c r="V152" s="376">
        <v>2</v>
      </c>
      <c r="W152" s="228"/>
      <c r="X152" s="272"/>
      <c r="Y152" s="274"/>
      <c r="Z152" s="376">
        <v>2</v>
      </c>
    </row>
    <row r="153" spans="10:26" s="83" customFormat="1" x14ac:dyDescent="0.2">
      <c r="J153" s="359"/>
      <c r="K153" s="360"/>
      <c r="L153" s="343"/>
      <c r="M153" s="343"/>
      <c r="N153" s="170"/>
      <c r="O153" s="170"/>
      <c r="P153" s="170"/>
      <c r="Q153" s="170"/>
      <c r="R153" s="170"/>
      <c r="S153" s="170"/>
      <c r="T153" s="327">
        <v>152</v>
      </c>
      <c r="U153" s="373" t="s">
        <v>231</v>
      </c>
      <c r="V153" s="376">
        <v>3</v>
      </c>
      <c r="W153" s="228"/>
      <c r="X153" s="272"/>
      <c r="Y153" s="274"/>
      <c r="Z153" s="376">
        <v>3</v>
      </c>
    </row>
    <row r="154" spans="10:26" s="83" customFormat="1" x14ac:dyDescent="0.2">
      <c r="J154" s="359"/>
      <c r="K154" s="360"/>
      <c r="L154" s="343"/>
      <c r="M154" s="343"/>
      <c r="N154" s="170"/>
      <c r="O154" s="170"/>
      <c r="P154" s="170"/>
      <c r="Q154" s="170"/>
      <c r="R154" s="170"/>
      <c r="S154" s="170"/>
      <c r="T154" s="327">
        <v>153</v>
      </c>
      <c r="U154" s="373" t="s">
        <v>232</v>
      </c>
      <c r="V154" s="376">
        <v>3</v>
      </c>
      <c r="W154" s="228"/>
      <c r="X154" s="272"/>
      <c r="Y154" s="274"/>
      <c r="Z154" s="376">
        <v>3</v>
      </c>
    </row>
    <row r="155" spans="10:26" s="83" customFormat="1" x14ac:dyDescent="0.2">
      <c r="J155" s="359"/>
      <c r="K155" s="360"/>
      <c r="L155" s="343"/>
      <c r="M155" s="343"/>
      <c r="N155" s="170"/>
      <c r="O155" s="170"/>
      <c r="P155" s="170"/>
      <c r="Q155" s="170"/>
      <c r="R155" s="170"/>
      <c r="S155" s="170"/>
      <c r="T155" s="327">
        <v>154</v>
      </c>
      <c r="U155" s="373" t="s">
        <v>233</v>
      </c>
      <c r="V155" s="376">
        <v>2</v>
      </c>
      <c r="W155" s="228"/>
      <c r="X155" s="272"/>
      <c r="Y155" s="274"/>
      <c r="Z155" s="376">
        <v>2</v>
      </c>
    </row>
    <row r="156" spans="10:26" s="83" customFormat="1" x14ac:dyDescent="0.2">
      <c r="J156" s="359"/>
      <c r="K156" s="360"/>
      <c r="L156" s="343"/>
      <c r="M156" s="343"/>
      <c r="N156" s="170"/>
      <c r="O156" s="170"/>
      <c r="P156" s="170"/>
      <c r="Q156" s="170"/>
      <c r="R156" s="170"/>
      <c r="S156" s="170"/>
      <c r="T156" s="327">
        <v>155</v>
      </c>
      <c r="U156" s="373" t="s">
        <v>234</v>
      </c>
      <c r="V156" s="376">
        <v>2</v>
      </c>
      <c r="W156" s="228"/>
      <c r="X156" s="272"/>
      <c r="Y156" s="274"/>
      <c r="Z156" s="376">
        <v>2</v>
      </c>
    </row>
    <row r="157" spans="10:26" s="83" customFormat="1" x14ac:dyDescent="0.2">
      <c r="J157" s="359"/>
      <c r="K157" s="360"/>
      <c r="L157" s="343"/>
      <c r="M157" s="343"/>
      <c r="N157" s="170"/>
      <c r="O157" s="170"/>
      <c r="P157" s="170"/>
      <c r="Q157" s="170"/>
      <c r="R157" s="170"/>
      <c r="S157" s="170"/>
      <c r="T157" s="327">
        <v>156</v>
      </c>
      <c r="U157" s="373" t="s">
        <v>235</v>
      </c>
      <c r="V157" s="376">
        <v>2</v>
      </c>
      <c r="W157" s="228"/>
      <c r="X157" s="272"/>
      <c r="Y157" s="274"/>
      <c r="Z157" s="376">
        <v>2</v>
      </c>
    </row>
    <row r="158" spans="10:26" s="83" customFormat="1" x14ac:dyDescent="0.2">
      <c r="J158" s="359"/>
      <c r="K158" s="360"/>
      <c r="L158" s="343"/>
      <c r="M158" s="343"/>
      <c r="N158" s="170"/>
      <c r="O158" s="170"/>
      <c r="P158" s="170"/>
      <c r="Q158" s="170"/>
      <c r="R158" s="170"/>
      <c r="S158" s="170"/>
      <c r="T158" s="327">
        <v>157</v>
      </c>
      <c r="U158" s="373" t="s">
        <v>236</v>
      </c>
      <c r="V158" s="376">
        <v>2</v>
      </c>
      <c r="W158" s="228"/>
      <c r="X158" s="272"/>
      <c r="Y158" s="274"/>
      <c r="Z158" s="376">
        <v>2</v>
      </c>
    </row>
    <row r="159" spans="10:26" s="83" customFormat="1" x14ac:dyDescent="0.2">
      <c r="J159" s="359"/>
      <c r="K159" s="360"/>
      <c r="L159" s="343"/>
      <c r="M159" s="343"/>
      <c r="N159" s="170"/>
      <c r="O159" s="170"/>
      <c r="P159" s="170"/>
      <c r="Q159" s="170"/>
      <c r="R159" s="170"/>
      <c r="S159" s="170"/>
      <c r="T159" s="327">
        <v>158</v>
      </c>
      <c r="U159" s="373" t="s">
        <v>237</v>
      </c>
      <c r="V159" s="376">
        <v>2</v>
      </c>
      <c r="W159" s="228"/>
      <c r="X159" s="272"/>
      <c r="Y159" s="274"/>
      <c r="Z159" s="376">
        <v>2</v>
      </c>
    </row>
    <row r="160" spans="10:26" s="83" customFormat="1" x14ac:dyDescent="0.2">
      <c r="J160" s="359"/>
      <c r="K160" s="360"/>
      <c r="L160" s="343"/>
      <c r="M160" s="343"/>
      <c r="N160" s="170"/>
      <c r="O160" s="170"/>
      <c r="P160" s="170"/>
      <c r="Q160" s="170"/>
      <c r="R160" s="170"/>
      <c r="S160" s="170"/>
      <c r="T160" s="327">
        <v>159</v>
      </c>
      <c r="U160" s="373" t="s">
        <v>238</v>
      </c>
      <c r="V160" s="376">
        <v>2</v>
      </c>
      <c r="W160" s="228"/>
      <c r="X160" s="272"/>
      <c r="Y160" s="274"/>
      <c r="Z160" s="376">
        <v>2</v>
      </c>
    </row>
    <row r="161" spans="10:26" s="83" customFormat="1" x14ac:dyDescent="0.2">
      <c r="J161" s="359"/>
      <c r="K161" s="360"/>
      <c r="L161" s="343"/>
      <c r="M161" s="343"/>
      <c r="N161" s="170"/>
      <c r="O161" s="170"/>
      <c r="P161" s="170"/>
      <c r="Q161" s="170"/>
      <c r="R161" s="170"/>
      <c r="S161" s="170"/>
      <c r="T161" s="327">
        <v>160</v>
      </c>
      <c r="U161" s="373" t="s">
        <v>239</v>
      </c>
      <c r="V161" s="376">
        <v>3</v>
      </c>
      <c r="W161" s="228"/>
      <c r="X161" s="272"/>
      <c r="Y161" s="274"/>
      <c r="Z161" s="376">
        <v>3</v>
      </c>
    </row>
    <row r="162" spans="10:26" s="83" customFormat="1" x14ac:dyDescent="0.2">
      <c r="J162" s="359"/>
      <c r="K162" s="360"/>
      <c r="L162" s="343"/>
      <c r="M162" s="343"/>
      <c r="N162" s="170"/>
      <c r="O162" s="170"/>
      <c r="P162" s="170"/>
      <c r="Q162" s="170"/>
      <c r="R162" s="170"/>
      <c r="S162" s="170"/>
      <c r="T162" s="327">
        <v>161</v>
      </c>
      <c r="U162" s="373" t="s">
        <v>240</v>
      </c>
      <c r="V162" s="376">
        <v>3</v>
      </c>
      <c r="W162" s="228"/>
      <c r="X162" s="272"/>
      <c r="Y162" s="274"/>
      <c r="Z162" s="376">
        <v>3</v>
      </c>
    </row>
    <row r="163" spans="10:26" s="83" customFormat="1" x14ac:dyDescent="0.2">
      <c r="J163" s="359"/>
      <c r="K163" s="360"/>
      <c r="L163" s="343"/>
      <c r="M163" s="343"/>
      <c r="N163" s="170"/>
      <c r="O163" s="170"/>
      <c r="P163" s="170"/>
      <c r="Q163" s="170"/>
      <c r="R163" s="170"/>
      <c r="S163" s="170"/>
      <c r="T163" s="327">
        <v>162</v>
      </c>
      <c r="U163" s="373" t="s">
        <v>241</v>
      </c>
      <c r="V163" s="376">
        <v>2</v>
      </c>
      <c r="W163" s="228"/>
      <c r="X163" s="272"/>
      <c r="Y163" s="274"/>
      <c r="Z163" s="376">
        <v>2</v>
      </c>
    </row>
    <row r="164" spans="10:26" s="83" customFormat="1" x14ac:dyDescent="0.2">
      <c r="J164" s="359"/>
      <c r="K164" s="360"/>
      <c r="L164" s="343"/>
      <c r="M164" s="343"/>
      <c r="N164" s="170"/>
      <c r="O164" s="170"/>
      <c r="P164" s="170"/>
      <c r="Q164" s="170"/>
      <c r="R164" s="170"/>
      <c r="S164" s="170"/>
      <c r="T164" s="327">
        <v>163</v>
      </c>
      <c r="U164" s="373" t="s">
        <v>242</v>
      </c>
      <c r="V164" s="376">
        <v>2</v>
      </c>
      <c r="W164" s="228"/>
      <c r="X164" s="272"/>
      <c r="Y164" s="274"/>
      <c r="Z164" s="376">
        <v>2</v>
      </c>
    </row>
    <row r="165" spans="10:26" s="83" customFormat="1" x14ac:dyDescent="0.2">
      <c r="J165" s="359"/>
      <c r="K165" s="360"/>
      <c r="L165" s="343"/>
      <c r="M165" s="343"/>
      <c r="N165" s="170"/>
      <c r="O165" s="170"/>
      <c r="P165" s="170"/>
      <c r="Q165" s="170"/>
      <c r="R165" s="170"/>
      <c r="S165" s="170"/>
      <c r="T165" s="327">
        <v>164</v>
      </c>
      <c r="U165" s="373" t="s">
        <v>243</v>
      </c>
      <c r="V165" s="376">
        <v>3</v>
      </c>
      <c r="W165" s="228"/>
      <c r="X165" s="272"/>
      <c r="Y165" s="274"/>
      <c r="Z165" s="376">
        <v>3</v>
      </c>
    </row>
    <row r="166" spans="10:26" s="83" customFormat="1" x14ac:dyDescent="0.2">
      <c r="J166" s="359"/>
      <c r="K166" s="360"/>
      <c r="L166" s="343"/>
      <c r="M166" s="343"/>
      <c r="N166" s="170"/>
      <c r="O166" s="170"/>
      <c r="P166" s="170"/>
      <c r="Q166" s="170"/>
      <c r="R166" s="170"/>
      <c r="S166" s="170"/>
      <c r="T166" s="327">
        <v>165</v>
      </c>
      <c r="U166" s="373" t="s">
        <v>244</v>
      </c>
      <c r="V166" s="376">
        <v>3</v>
      </c>
      <c r="W166" s="228"/>
      <c r="X166" s="272"/>
      <c r="Y166" s="274"/>
      <c r="Z166" s="376">
        <v>3</v>
      </c>
    </row>
    <row r="167" spans="10:26" s="83" customFormat="1" x14ac:dyDescent="0.2">
      <c r="J167" s="359"/>
      <c r="K167" s="360"/>
      <c r="L167" s="343"/>
      <c r="M167" s="343"/>
      <c r="N167" s="170"/>
      <c r="O167" s="170"/>
      <c r="P167" s="170"/>
      <c r="Q167" s="170"/>
      <c r="R167" s="170"/>
      <c r="S167" s="170"/>
      <c r="T167" s="327">
        <v>166</v>
      </c>
      <c r="U167" s="373" t="s">
        <v>245</v>
      </c>
      <c r="V167" s="376">
        <v>3</v>
      </c>
      <c r="W167" s="228"/>
      <c r="X167" s="272"/>
      <c r="Y167" s="274"/>
      <c r="Z167" s="376">
        <v>3</v>
      </c>
    </row>
    <row r="168" spans="10:26" s="83" customFormat="1" x14ac:dyDescent="0.2">
      <c r="J168" s="359"/>
      <c r="K168" s="360"/>
      <c r="L168" s="343"/>
      <c r="M168" s="343"/>
      <c r="N168" s="170"/>
      <c r="O168" s="170"/>
      <c r="P168" s="170"/>
      <c r="Q168" s="170"/>
      <c r="R168" s="170"/>
      <c r="S168" s="170"/>
      <c r="T168" s="327">
        <v>167</v>
      </c>
      <c r="U168" s="373" t="s">
        <v>246</v>
      </c>
      <c r="V168" s="376">
        <v>2</v>
      </c>
      <c r="W168" s="228"/>
      <c r="X168" s="272"/>
      <c r="Y168" s="274"/>
      <c r="Z168" s="376">
        <v>2</v>
      </c>
    </row>
    <row r="169" spans="10:26" s="83" customFormat="1" x14ac:dyDescent="0.2">
      <c r="J169" s="359"/>
      <c r="K169" s="360"/>
      <c r="L169" s="343"/>
      <c r="M169" s="343"/>
      <c r="N169" s="170"/>
      <c r="O169" s="170"/>
      <c r="P169" s="170"/>
      <c r="Q169" s="170"/>
      <c r="R169" s="170"/>
      <c r="S169" s="170"/>
      <c r="T169" s="327">
        <v>168</v>
      </c>
      <c r="U169" s="373" t="s">
        <v>247</v>
      </c>
      <c r="V169" s="376">
        <v>2</v>
      </c>
      <c r="W169" s="228"/>
      <c r="X169" s="272"/>
      <c r="Y169" s="274"/>
      <c r="Z169" s="376">
        <v>2</v>
      </c>
    </row>
    <row r="170" spans="10:26" s="83" customFormat="1" x14ac:dyDescent="0.2">
      <c r="J170" s="359"/>
      <c r="K170" s="360"/>
      <c r="L170" s="343"/>
      <c r="M170" s="343"/>
      <c r="N170" s="170"/>
      <c r="O170" s="170"/>
      <c r="P170" s="170"/>
      <c r="Q170" s="170"/>
      <c r="R170" s="170"/>
      <c r="S170" s="170"/>
      <c r="T170" s="327">
        <v>169</v>
      </c>
      <c r="U170" s="373" t="s">
        <v>248</v>
      </c>
      <c r="V170" s="376">
        <v>2</v>
      </c>
      <c r="W170" s="228"/>
      <c r="X170" s="272"/>
      <c r="Y170" s="274"/>
      <c r="Z170" s="376">
        <v>2</v>
      </c>
    </row>
    <row r="171" spans="10:26" s="83" customFormat="1" x14ac:dyDescent="0.2">
      <c r="J171" s="359"/>
      <c r="K171" s="360"/>
      <c r="L171" s="343"/>
      <c r="M171" s="343"/>
      <c r="N171" s="170"/>
      <c r="O171" s="170"/>
      <c r="P171" s="170"/>
      <c r="Q171" s="170"/>
      <c r="R171" s="170"/>
      <c r="S171" s="170"/>
      <c r="T171" s="327">
        <v>170</v>
      </c>
      <c r="U171" s="373" t="s">
        <v>249</v>
      </c>
      <c r="V171" s="376">
        <v>3</v>
      </c>
      <c r="W171" s="228"/>
      <c r="X171" s="272"/>
      <c r="Y171" s="274"/>
      <c r="Z171" s="376">
        <v>3</v>
      </c>
    </row>
    <row r="172" spans="10:26" s="83" customFormat="1" x14ac:dyDescent="0.2">
      <c r="J172" s="359"/>
      <c r="K172" s="360"/>
      <c r="L172" s="343"/>
      <c r="M172" s="343"/>
      <c r="N172" s="170"/>
      <c r="O172" s="170"/>
      <c r="P172" s="170"/>
      <c r="Q172" s="170"/>
      <c r="R172" s="170"/>
      <c r="S172" s="170"/>
      <c r="T172" s="327">
        <v>171</v>
      </c>
      <c r="U172" s="373" t="s">
        <v>250</v>
      </c>
      <c r="V172" s="376">
        <v>2</v>
      </c>
      <c r="W172" s="228"/>
      <c r="X172" s="272"/>
      <c r="Y172" s="274"/>
      <c r="Z172" s="376">
        <v>2</v>
      </c>
    </row>
    <row r="173" spans="10:26" s="83" customFormat="1" x14ac:dyDescent="0.2">
      <c r="J173" s="359"/>
      <c r="K173" s="360"/>
      <c r="L173" s="343"/>
      <c r="M173" s="343"/>
      <c r="N173" s="170"/>
      <c r="O173" s="170"/>
      <c r="P173" s="170"/>
      <c r="Q173" s="170"/>
      <c r="R173" s="170"/>
      <c r="S173" s="170"/>
      <c r="T173" s="327">
        <v>172</v>
      </c>
      <c r="U173" s="373" t="s">
        <v>251</v>
      </c>
      <c r="V173" s="376">
        <v>2</v>
      </c>
      <c r="W173" s="228"/>
      <c r="X173" s="272"/>
      <c r="Y173" s="274"/>
      <c r="Z173" s="376">
        <v>2</v>
      </c>
    </row>
    <row r="174" spans="10:26" s="83" customFormat="1" x14ac:dyDescent="0.2">
      <c r="J174" s="359"/>
      <c r="K174" s="360"/>
      <c r="L174" s="343"/>
      <c r="M174" s="343"/>
      <c r="N174" s="170"/>
      <c r="O174" s="170"/>
      <c r="P174" s="170"/>
      <c r="Q174" s="170"/>
      <c r="R174" s="170"/>
      <c r="S174" s="170"/>
      <c r="T174" s="327">
        <v>173</v>
      </c>
      <c r="U174" s="373" t="s">
        <v>252</v>
      </c>
      <c r="V174" s="376">
        <v>2</v>
      </c>
      <c r="W174" s="228"/>
      <c r="X174" s="272"/>
      <c r="Y174" s="274"/>
      <c r="Z174" s="376">
        <v>2</v>
      </c>
    </row>
    <row r="175" spans="10:26" s="83" customFormat="1" x14ac:dyDescent="0.2">
      <c r="J175" s="359"/>
      <c r="K175" s="360"/>
      <c r="L175" s="343"/>
      <c r="M175" s="343"/>
      <c r="N175" s="170"/>
      <c r="O175" s="170"/>
      <c r="P175" s="170"/>
      <c r="Q175" s="170"/>
      <c r="R175" s="170"/>
      <c r="S175" s="170"/>
      <c r="T175" s="327">
        <v>174</v>
      </c>
      <c r="U175" s="373" t="s">
        <v>253</v>
      </c>
      <c r="V175" s="376">
        <v>2</v>
      </c>
      <c r="W175" s="228"/>
      <c r="X175" s="272"/>
      <c r="Y175" s="274"/>
      <c r="Z175" s="376">
        <v>2</v>
      </c>
    </row>
    <row r="176" spans="10:26" s="83" customFormat="1" x14ac:dyDescent="0.2">
      <c r="J176" s="359"/>
      <c r="K176" s="360"/>
      <c r="L176" s="343"/>
      <c r="M176" s="343"/>
      <c r="N176" s="170"/>
      <c r="O176" s="170"/>
      <c r="P176" s="170"/>
      <c r="Q176" s="170"/>
      <c r="R176" s="170"/>
      <c r="S176" s="170"/>
      <c r="T176" s="327">
        <v>175</v>
      </c>
      <c r="U176" s="373" t="s">
        <v>254</v>
      </c>
      <c r="V176" s="376">
        <v>2</v>
      </c>
      <c r="W176" s="228"/>
      <c r="X176" s="272"/>
      <c r="Y176" s="274"/>
      <c r="Z176" s="376">
        <v>2</v>
      </c>
    </row>
    <row r="177" spans="10:26" s="83" customFormat="1" x14ac:dyDescent="0.2">
      <c r="J177" s="359"/>
      <c r="K177" s="360"/>
      <c r="L177" s="343"/>
      <c r="M177" s="343"/>
      <c r="N177" s="170"/>
      <c r="O177" s="170"/>
      <c r="P177" s="170"/>
      <c r="Q177" s="170"/>
      <c r="R177" s="170"/>
      <c r="S177" s="170"/>
      <c r="T177" s="327">
        <v>176</v>
      </c>
      <c r="U177" s="373" t="s">
        <v>255</v>
      </c>
      <c r="V177" s="376">
        <v>2</v>
      </c>
      <c r="W177" s="228"/>
      <c r="X177" s="272"/>
      <c r="Y177" s="274"/>
      <c r="Z177" s="376">
        <v>2</v>
      </c>
    </row>
    <row r="178" spans="10:26" s="83" customFormat="1" x14ac:dyDescent="0.2">
      <c r="J178" s="359"/>
      <c r="K178" s="360"/>
      <c r="L178" s="343"/>
      <c r="M178" s="343"/>
      <c r="N178" s="170"/>
      <c r="O178" s="170"/>
      <c r="P178" s="170"/>
      <c r="Q178" s="170"/>
      <c r="R178" s="170"/>
      <c r="S178" s="170"/>
      <c r="T178" s="327">
        <v>177</v>
      </c>
      <c r="U178" s="373" t="s">
        <v>256</v>
      </c>
      <c r="V178" s="376">
        <v>2</v>
      </c>
      <c r="W178" s="228"/>
      <c r="X178" s="272"/>
      <c r="Y178" s="274"/>
      <c r="Z178" s="376">
        <v>2</v>
      </c>
    </row>
    <row r="179" spans="10:26" s="83" customFormat="1" x14ac:dyDescent="0.2">
      <c r="J179" s="359"/>
      <c r="K179" s="360"/>
      <c r="L179" s="343"/>
      <c r="M179" s="343"/>
      <c r="N179" s="170"/>
      <c r="O179" s="170"/>
      <c r="P179" s="170"/>
      <c r="Q179" s="170"/>
      <c r="R179" s="170"/>
      <c r="S179" s="170"/>
      <c r="T179" s="327">
        <v>178</v>
      </c>
      <c r="U179" s="373" t="s">
        <v>257</v>
      </c>
      <c r="V179" s="376">
        <v>2</v>
      </c>
      <c r="W179" s="228"/>
      <c r="X179" s="272"/>
      <c r="Y179" s="274"/>
      <c r="Z179" s="376">
        <v>2</v>
      </c>
    </row>
    <row r="180" spans="10:26" s="83" customFormat="1" x14ac:dyDescent="0.2">
      <c r="J180" s="359"/>
      <c r="K180" s="360"/>
      <c r="L180" s="343"/>
      <c r="M180" s="343"/>
      <c r="N180" s="170"/>
      <c r="O180" s="170"/>
      <c r="P180" s="170"/>
      <c r="Q180" s="170"/>
      <c r="R180" s="170"/>
      <c r="S180" s="170"/>
      <c r="T180" s="327">
        <v>179</v>
      </c>
      <c r="U180" s="373" t="s">
        <v>258</v>
      </c>
      <c r="V180" s="376">
        <v>2</v>
      </c>
      <c r="W180" s="228"/>
      <c r="X180" s="272"/>
      <c r="Y180" s="274"/>
      <c r="Z180" s="376">
        <v>2</v>
      </c>
    </row>
    <row r="181" spans="10:26" s="83" customFormat="1" x14ac:dyDescent="0.2">
      <c r="J181" s="359"/>
      <c r="K181" s="360"/>
      <c r="L181" s="343"/>
      <c r="M181" s="343"/>
      <c r="N181" s="170"/>
      <c r="O181" s="170"/>
      <c r="P181" s="170"/>
      <c r="Q181" s="170"/>
      <c r="R181" s="170"/>
      <c r="S181" s="170"/>
      <c r="T181" s="327">
        <v>180</v>
      </c>
      <c r="U181" s="373" t="s">
        <v>259</v>
      </c>
      <c r="V181" s="376">
        <v>2</v>
      </c>
      <c r="W181" s="228"/>
      <c r="X181" s="272"/>
      <c r="Y181" s="274"/>
      <c r="Z181" s="376">
        <v>2</v>
      </c>
    </row>
    <row r="182" spans="10:26" s="83" customFormat="1" x14ac:dyDescent="0.2">
      <c r="J182" s="359"/>
      <c r="K182" s="360"/>
      <c r="L182" s="343"/>
      <c r="M182" s="343"/>
      <c r="N182" s="170"/>
      <c r="O182" s="170"/>
      <c r="P182" s="170"/>
      <c r="Q182" s="170"/>
      <c r="R182" s="170"/>
      <c r="S182" s="170"/>
      <c r="T182" s="327">
        <v>181</v>
      </c>
      <c r="U182" s="373" t="s">
        <v>260</v>
      </c>
      <c r="V182" s="376">
        <v>2</v>
      </c>
      <c r="W182" s="228"/>
      <c r="X182" s="272"/>
      <c r="Y182" s="274"/>
      <c r="Z182" s="376">
        <v>2</v>
      </c>
    </row>
    <row r="183" spans="10:26" s="83" customFormat="1" x14ac:dyDescent="0.2">
      <c r="J183" s="359"/>
      <c r="K183" s="360"/>
      <c r="L183" s="343"/>
      <c r="M183" s="343"/>
      <c r="N183" s="170"/>
      <c r="O183" s="170"/>
      <c r="P183" s="170"/>
      <c r="Q183" s="170"/>
      <c r="R183" s="170"/>
      <c r="S183" s="170"/>
      <c r="T183" s="327">
        <v>182</v>
      </c>
      <c r="U183" s="373" t="s">
        <v>261</v>
      </c>
      <c r="V183" s="376">
        <v>2</v>
      </c>
      <c r="W183" s="228"/>
      <c r="X183" s="272"/>
      <c r="Y183" s="274"/>
      <c r="Z183" s="376">
        <v>2</v>
      </c>
    </row>
    <row r="184" spans="10:26" s="83" customFormat="1" x14ac:dyDescent="0.2">
      <c r="J184" s="359"/>
      <c r="K184" s="360"/>
      <c r="L184" s="343"/>
      <c r="M184" s="343"/>
      <c r="N184" s="170"/>
      <c r="O184" s="170"/>
      <c r="P184" s="170"/>
      <c r="Q184" s="170"/>
      <c r="R184" s="170"/>
      <c r="S184" s="170"/>
      <c r="T184" s="327">
        <v>183</v>
      </c>
      <c r="U184" s="373" t="s">
        <v>262</v>
      </c>
      <c r="V184" s="376">
        <v>2</v>
      </c>
      <c r="W184" s="228"/>
      <c r="X184" s="272"/>
      <c r="Y184" s="274"/>
      <c r="Z184" s="376">
        <v>2</v>
      </c>
    </row>
    <row r="185" spans="10:26" s="83" customFormat="1" x14ac:dyDescent="0.2">
      <c r="J185" s="359"/>
      <c r="K185" s="360"/>
      <c r="L185" s="343"/>
      <c r="M185" s="343"/>
      <c r="N185" s="170"/>
      <c r="O185" s="170"/>
      <c r="P185" s="170"/>
      <c r="Q185" s="170"/>
      <c r="R185" s="170"/>
      <c r="S185" s="170"/>
      <c r="T185" s="327">
        <v>184</v>
      </c>
      <c r="U185" s="373" t="s">
        <v>263</v>
      </c>
      <c r="V185" s="376">
        <v>2</v>
      </c>
      <c r="W185" s="228"/>
      <c r="X185" s="272"/>
      <c r="Y185" s="274"/>
      <c r="Z185" s="376">
        <v>2</v>
      </c>
    </row>
    <row r="186" spans="10:26" s="83" customFormat="1" x14ac:dyDescent="0.2">
      <c r="J186" s="359"/>
      <c r="K186" s="360"/>
      <c r="L186" s="343"/>
      <c r="M186" s="343"/>
      <c r="N186" s="170"/>
      <c r="O186" s="170"/>
      <c r="P186" s="170"/>
      <c r="Q186" s="170"/>
      <c r="R186" s="170"/>
      <c r="S186" s="170"/>
      <c r="T186" s="327">
        <v>185</v>
      </c>
      <c r="U186" s="373" t="s">
        <v>264</v>
      </c>
      <c r="V186" s="376">
        <v>2</v>
      </c>
      <c r="W186" s="228"/>
      <c r="X186" s="272"/>
      <c r="Y186" s="274"/>
      <c r="Z186" s="376">
        <v>2</v>
      </c>
    </row>
    <row r="187" spans="10:26" s="83" customFormat="1" x14ac:dyDescent="0.2">
      <c r="J187" s="359"/>
      <c r="K187" s="360"/>
      <c r="L187" s="343"/>
      <c r="M187" s="343"/>
      <c r="N187" s="170"/>
      <c r="O187" s="170"/>
      <c r="P187" s="170"/>
      <c r="Q187" s="170"/>
      <c r="R187" s="170"/>
      <c r="S187" s="170"/>
      <c r="T187" s="327">
        <v>186</v>
      </c>
      <c r="U187" s="373" t="s">
        <v>265</v>
      </c>
      <c r="V187" s="376">
        <v>2</v>
      </c>
      <c r="W187" s="228"/>
      <c r="X187" s="272"/>
      <c r="Y187" s="272"/>
      <c r="Z187" s="376">
        <v>2</v>
      </c>
    </row>
    <row r="188" spans="10:26" s="83" customFormat="1" x14ac:dyDescent="0.2">
      <c r="J188" s="359"/>
      <c r="K188" s="360"/>
      <c r="L188" s="343"/>
      <c r="M188" s="343"/>
      <c r="N188" s="170"/>
      <c r="O188" s="170"/>
      <c r="P188" s="170"/>
      <c r="Q188" s="170"/>
      <c r="R188" s="170"/>
      <c r="S188" s="170"/>
      <c r="T188" s="327">
        <v>187</v>
      </c>
      <c r="U188" s="373" t="s">
        <v>266</v>
      </c>
      <c r="V188" s="376">
        <v>2</v>
      </c>
      <c r="W188" s="228"/>
      <c r="X188" s="270"/>
      <c r="Y188" s="270"/>
      <c r="Z188" s="376">
        <v>2</v>
      </c>
    </row>
    <row r="189" spans="10:26" s="83" customFormat="1" x14ac:dyDescent="0.2">
      <c r="J189" s="359"/>
      <c r="K189" s="360"/>
      <c r="L189" s="343"/>
      <c r="M189" s="343"/>
      <c r="N189" s="170"/>
      <c r="O189" s="170"/>
      <c r="P189" s="170"/>
      <c r="Q189" s="170"/>
      <c r="R189" s="170"/>
      <c r="S189" s="170"/>
      <c r="T189" s="327">
        <v>188</v>
      </c>
      <c r="U189" s="373" t="s">
        <v>267</v>
      </c>
      <c r="V189" s="376">
        <v>2</v>
      </c>
      <c r="W189" s="228"/>
      <c r="X189" s="270"/>
      <c r="Y189" s="270"/>
      <c r="Z189" s="376">
        <v>2</v>
      </c>
    </row>
    <row r="190" spans="10:26" s="83" customFormat="1" x14ac:dyDescent="0.2">
      <c r="J190" s="359"/>
      <c r="K190" s="360"/>
      <c r="L190" s="343"/>
      <c r="M190" s="343"/>
      <c r="N190" s="170"/>
      <c r="O190" s="170"/>
      <c r="P190" s="170"/>
      <c r="Q190" s="170"/>
      <c r="R190" s="170"/>
      <c r="S190" s="170"/>
      <c r="T190" s="327">
        <v>189</v>
      </c>
      <c r="U190" s="373" t="s">
        <v>268</v>
      </c>
      <c r="V190" s="376">
        <v>2</v>
      </c>
      <c r="W190" s="228"/>
      <c r="X190" s="270"/>
      <c r="Y190" s="270"/>
      <c r="Z190" s="376">
        <v>2</v>
      </c>
    </row>
    <row r="191" spans="10:26" s="83" customFormat="1" x14ac:dyDescent="0.2">
      <c r="J191" s="359"/>
      <c r="K191" s="360"/>
      <c r="L191" s="343"/>
      <c r="M191" s="343"/>
      <c r="N191" s="170"/>
      <c r="O191" s="170"/>
      <c r="P191" s="170"/>
      <c r="Q191" s="170"/>
      <c r="R191" s="170"/>
      <c r="S191" s="170"/>
      <c r="T191" s="327">
        <v>190</v>
      </c>
      <c r="U191" s="373" t="s">
        <v>269</v>
      </c>
      <c r="V191" s="376">
        <v>2</v>
      </c>
      <c r="W191" s="228"/>
      <c r="X191" s="270"/>
      <c r="Y191" s="270"/>
      <c r="Z191" s="376">
        <v>2</v>
      </c>
    </row>
    <row r="192" spans="10:26" s="83" customFormat="1" x14ac:dyDescent="0.2">
      <c r="J192" s="359"/>
      <c r="K192" s="360"/>
      <c r="L192" s="343"/>
      <c r="M192" s="343"/>
      <c r="N192" s="170"/>
      <c r="O192" s="170"/>
      <c r="P192" s="170"/>
      <c r="Q192" s="170"/>
      <c r="R192" s="170"/>
      <c r="S192" s="170"/>
      <c r="T192" s="327">
        <v>191</v>
      </c>
      <c r="U192" s="373" t="s">
        <v>270</v>
      </c>
      <c r="V192" s="376">
        <v>2</v>
      </c>
      <c r="W192" s="228"/>
      <c r="X192" s="270"/>
      <c r="Y192" s="270"/>
      <c r="Z192" s="376">
        <v>2</v>
      </c>
    </row>
    <row r="193" spans="10:26" s="83" customFormat="1" x14ac:dyDescent="0.2">
      <c r="J193" s="359"/>
      <c r="K193" s="360"/>
      <c r="L193" s="343"/>
      <c r="M193" s="343"/>
      <c r="N193" s="170"/>
      <c r="O193" s="170"/>
      <c r="P193" s="170"/>
      <c r="Q193" s="170"/>
      <c r="R193" s="170"/>
      <c r="S193" s="170"/>
      <c r="T193" s="327">
        <v>192</v>
      </c>
      <c r="U193" s="373" t="s">
        <v>271</v>
      </c>
      <c r="V193" s="376">
        <v>2</v>
      </c>
      <c r="W193" s="228"/>
      <c r="X193" s="270"/>
      <c r="Y193" s="270"/>
      <c r="Z193" s="376">
        <v>2</v>
      </c>
    </row>
    <row r="194" spans="10:26" s="83" customFormat="1" x14ac:dyDescent="0.2">
      <c r="J194" s="359"/>
      <c r="K194" s="360"/>
      <c r="L194" s="343"/>
      <c r="M194" s="343"/>
      <c r="N194" s="170"/>
      <c r="O194" s="170"/>
      <c r="P194" s="170"/>
      <c r="Q194" s="170"/>
      <c r="R194" s="170"/>
      <c r="S194" s="170"/>
      <c r="T194" s="327">
        <v>193</v>
      </c>
      <c r="U194" s="373" t="s">
        <v>272</v>
      </c>
      <c r="V194" s="376">
        <v>3</v>
      </c>
      <c r="W194" s="228"/>
      <c r="X194" s="270"/>
      <c r="Y194" s="270"/>
      <c r="Z194" s="376">
        <v>3</v>
      </c>
    </row>
    <row r="195" spans="10:26" s="83" customFormat="1" x14ac:dyDescent="0.2">
      <c r="J195" s="359"/>
      <c r="K195" s="360"/>
      <c r="L195" s="343"/>
      <c r="M195" s="343"/>
      <c r="N195" s="170"/>
      <c r="O195" s="170"/>
      <c r="P195" s="170"/>
      <c r="Q195" s="170"/>
      <c r="R195" s="170"/>
      <c r="S195" s="170"/>
      <c r="T195" s="327">
        <v>194</v>
      </c>
      <c r="U195" s="373" t="s">
        <v>273</v>
      </c>
      <c r="V195" s="376">
        <v>3</v>
      </c>
      <c r="W195" s="228"/>
      <c r="X195" s="270"/>
      <c r="Y195" s="270"/>
      <c r="Z195" s="376">
        <v>3</v>
      </c>
    </row>
    <row r="196" spans="10:26" s="83" customFormat="1" x14ac:dyDescent="0.2">
      <c r="J196" s="359"/>
      <c r="K196" s="360"/>
      <c r="L196" s="343"/>
      <c r="M196" s="343"/>
      <c r="N196" s="170"/>
      <c r="O196" s="170"/>
      <c r="P196" s="170"/>
      <c r="Q196" s="170"/>
      <c r="R196" s="170"/>
      <c r="S196" s="170"/>
      <c r="T196" s="327">
        <v>195</v>
      </c>
      <c r="U196" s="373" t="s">
        <v>274</v>
      </c>
      <c r="V196" s="376">
        <v>2</v>
      </c>
      <c r="W196" s="228"/>
      <c r="X196" s="270"/>
      <c r="Y196" s="270"/>
      <c r="Z196" s="376">
        <v>2</v>
      </c>
    </row>
    <row r="197" spans="10:26" s="83" customFormat="1" x14ac:dyDescent="0.2">
      <c r="J197" s="359"/>
      <c r="K197" s="360"/>
      <c r="L197" s="343"/>
      <c r="M197" s="343"/>
      <c r="N197" s="170"/>
      <c r="O197" s="170"/>
      <c r="P197" s="170"/>
      <c r="Q197" s="170"/>
      <c r="R197" s="170"/>
      <c r="S197" s="170"/>
      <c r="T197" s="327">
        <v>196</v>
      </c>
      <c r="U197" s="373" t="s">
        <v>87</v>
      </c>
      <c r="V197" s="376">
        <v>2</v>
      </c>
      <c r="W197" s="228"/>
      <c r="X197" s="270"/>
      <c r="Y197" s="270"/>
      <c r="Z197" s="376">
        <v>2</v>
      </c>
    </row>
    <row r="198" spans="10:26" s="83" customFormat="1" x14ac:dyDescent="0.2">
      <c r="J198" s="359"/>
      <c r="K198" s="360"/>
      <c r="L198" s="343"/>
      <c r="M198" s="343"/>
      <c r="N198" s="170"/>
      <c r="O198" s="170"/>
      <c r="P198" s="170"/>
      <c r="Q198" s="170"/>
      <c r="R198" s="170"/>
      <c r="S198" s="170"/>
      <c r="T198" s="327">
        <v>197</v>
      </c>
      <c r="U198" s="373" t="s">
        <v>275</v>
      </c>
      <c r="V198" s="376">
        <v>2</v>
      </c>
      <c r="W198" s="228"/>
      <c r="X198" s="270"/>
      <c r="Y198" s="270"/>
      <c r="Z198" s="376">
        <v>2</v>
      </c>
    </row>
    <row r="199" spans="10:26" s="83" customFormat="1" x14ac:dyDescent="0.2">
      <c r="J199" s="359"/>
      <c r="K199" s="360"/>
      <c r="L199" s="343"/>
      <c r="M199" s="343"/>
      <c r="N199" s="170"/>
      <c r="O199" s="170"/>
      <c r="P199" s="170"/>
      <c r="Q199" s="170"/>
      <c r="R199" s="170"/>
      <c r="S199" s="170"/>
      <c r="T199" s="327">
        <v>198</v>
      </c>
      <c r="U199" s="373" t="s">
        <v>276</v>
      </c>
      <c r="V199" s="376">
        <v>3</v>
      </c>
      <c r="W199" s="228"/>
      <c r="X199" s="270"/>
      <c r="Y199" s="270"/>
      <c r="Z199" s="376">
        <v>3</v>
      </c>
    </row>
    <row r="200" spans="10:26" s="83" customFormat="1" x14ac:dyDescent="0.2">
      <c r="J200" s="359"/>
      <c r="K200" s="360"/>
      <c r="L200" s="343"/>
      <c r="M200" s="343"/>
      <c r="N200" s="170"/>
      <c r="O200" s="170"/>
      <c r="P200" s="170"/>
      <c r="Q200" s="170"/>
      <c r="R200" s="170"/>
      <c r="S200" s="170"/>
      <c r="T200" s="327">
        <v>199</v>
      </c>
      <c r="U200" s="373" t="s">
        <v>277</v>
      </c>
      <c r="V200" s="376">
        <v>2</v>
      </c>
      <c r="W200" s="228"/>
      <c r="X200" s="270"/>
      <c r="Y200" s="270"/>
      <c r="Z200" s="376">
        <v>2</v>
      </c>
    </row>
    <row r="201" spans="10:26" s="83" customFormat="1" x14ac:dyDescent="0.2">
      <c r="J201" s="359"/>
      <c r="K201" s="360"/>
      <c r="L201" s="343"/>
      <c r="M201" s="343"/>
      <c r="N201" s="170"/>
      <c r="O201" s="170"/>
      <c r="P201" s="170"/>
      <c r="Q201" s="170"/>
      <c r="R201" s="170"/>
      <c r="S201" s="170"/>
      <c r="T201" s="327">
        <v>200</v>
      </c>
      <c r="U201" s="373" t="s">
        <v>278</v>
      </c>
      <c r="V201" s="376">
        <v>2</v>
      </c>
      <c r="W201" s="228"/>
      <c r="X201" s="270"/>
      <c r="Y201" s="270"/>
      <c r="Z201" s="376">
        <v>2</v>
      </c>
    </row>
    <row r="202" spans="10:26" s="83" customFormat="1" x14ac:dyDescent="0.2">
      <c r="J202" s="359"/>
      <c r="K202" s="360"/>
      <c r="L202" s="343"/>
      <c r="M202" s="343"/>
      <c r="N202" s="170"/>
      <c r="O202" s="170"/>
      <c r="P202" s="170"/>
      <c r="Q202" s="170"/>
      <c r="R202" s="170"/>
      <c r="S202" s="170"/>
      <c r="T202" s="327">
        <v>201</v>
      </c>
      <c r="U202" s="373" t="s">
        <v>279</v>
      </c>
      <c r="V202" s="376">
        <v>2</v>
      </c>
      <c r="W202" s="228"/>
      <c r="X202" s="270"/>
      <c r="Y202" s="270"/>
      <c r="Z202" s="376">
        <v>2</v>
      </c>
    </row>
    <row r="203" spans="10:26" s="83" customFormat="1" x14ac:dyDescent="0.2">
      <c r="J203" s="359"/>
      <c r="K203" s="360"/>
      <c r="L203" s="343"/>
      <c r="M203" s="343"/>
      <c r="N203" s="170"/>
      <c r="O203" s="170"/>
      <c r="P203" s="170"/>
      <c r="Q203" s="170"/>
      <c r="R203" s="170"/>
      <c r="S203" s="170"/>
      <c r="T203" s="327">
        <v>202</v>
      </c>
      <c r="U203" s="373" t="s">
        <v>280</v>
      </c>
      <c r="V203" s="376">
        <v>2</v>
      </c>
      <c r="W203" s="228"/>
      <c r="X203" s="270"/>
      <c r="Y203" s="270"/>
      <c r="Z203" s="376">
        <v>2</v>
      </c>
    </row>
    <row r="204" spans="10:26" s="83" customFormat="1" x14ac:dyDescent="0.2">
      <c r="J204" s="359"/>
      <c r="K204" s="360"/>
      <c r="L204" s="343"/>
      <c r="M204" s="343"/>
      <c r="N204" s="170"/>
      <c r="O204" s="170"/>
      <c r="P204" s="170"/>
      <c r="Q204" s="170"/>
      <c r="R204" s="170"/>
      <c r="S204" s="170"/>
      <c r="T204" s="327">
        <v>203</v>
      </c>
      <c r="U204" s="373" t="s">
        <v>281</v>
      </c>
      <c r="V204" s="376">
        <v>2</v>
      </c>
      <c r="W204" s="228"/>
      <c r="X204" s="270"/>
      <c r="Y204" s="270"/>
      <c r="Z204" s="376">
        <v>2</v>
      </c>
    </row>
    <row r="205" spans="10:26" s="83" customFormat="1" x14ac:dyDescent="0.2">
      <c r="J205" s="359"/>
      <c r="K205" s="360"/>
      <c r="L205" s="343"/>
      <c r="M205" s="343"/>
      <c r="N205" s="170"/>
      <c r="O205" s="170"/>
      <c r="P205" s="170"/>
      <c r="Q205" s="170"/>
      <c r="R205" s="170"/>
      <c r="S205" s="170"/>
      <c r="T205" s="327">
        <v>204</v>
      </c>
      <c r="U205" s="373" t="s">
        <v>282</v>
      </c>
      <c r="V205" s="376">
        <v>2</v>
      </c>
      <c r="W205" s="228"/>
      <c r="X205" s="270"/>
      <c r="Y205" s="270"/>
      <c r="Z205" s="376">
        <v>2</v>
      </c>
    </row>
    <row r="206" spans="10:26" s="83" customFormat="1" x14ac:dyDescent="0.2">
      <c r="J206" s="359"/>
      <c r="K206" s="360"/>
      <c r="L206" s="343"/>
      <c r="M206" s="343"/>
      <c r="N206" s="170"/>
      <c r="O206" s="170"/>
      <c r="P206" s="170"/>
      <c r="Q206" s="170"/>
      <c r="R206" s="170"/>
      <c r="S206" s="170"/>
      <c r="T206" s="327">
        <v>205</v>
      </c>
      <c r="U206" s="373" t="s">
        <v>283</v>
      </c>
      <c r="V206" s="376">
        <v>2</v>
      </c>
      <c r="W206" s="228"/>
      <c r="X206" s="270"/>
      <c r="Y206" s="270"/>
      <c r="Z206" s="376">
        <v>2</v>
      </c>
    </row>
    <row r="207" spans="10:26" s="83" customFormat="1" x14ac:dyDescent="0.2">
      <c r="J207" s="359"/>
      <c r="K207" s="360"/>
      <c r="L207" s="343"/>
      <c r="M207" s="343"/>
      <c r="N207" s="170"/>
      <c r="O207" s="170"/>
      <c r="P207" s="170"/>
      <c r="Q207" s="170"/>
      <c r="R207" s="170"/>
      <c r="S207" s="170"/>
      <c r="T207" s="327">
        <v>206</v>
      </c>
      <c r="U207" s="373" t="s">
        <v>284</v>
      </c>
      <c r="V207" s="376">
        <v>2</v>
      </c>
      <c r="W207" s="228"/>
      <c r="X207" s="270"/>
      <c r="Y207" s="270"/>
      <c r="Z207" s="376">
        <v>2</v>
      </c>
    </row>
    <row r="208" spans="10:26" s="83" customFormat="1" x14ac:dyDescent="0.2">
      <c r="J208" s="359"/>
      <c r="K208" s="360"/>
      <c r="L208" s="343"/>
      <c r="M208" s="343"/>
      <c r="N208" s="170"/>
      <c r="O208" s="170"/>
      <c r="P208" s="170"/>
      <c r="Q208" s="170"/>
      <c r="R208" s="170"/>
      <c r="S208" s="170"/>
      <c r="T208" s="327">
        <v>207</v>
      </c>
      <c r="U208" s="373" t="s">
        <v>285</v>
      </c>
      <c r="V208" s="376">
        <v>2</v>
      </c>
      <c r="W208" s="228"/>
      <c r="X208" s="270"/>
      <c r="Y208" s="270"/>
      <c r="Z208" s="376">
        <v>2</v>
      </c>
    </row>
    <row r="209" spans="10:26" s="83" customFormat="1" x14ac:dyDescent="0.2">
      <c r="J209" s="359"/>
      <c r="K209" s="360"/>
      <c r="L209" s="343"/>
      <c r="M209" s="343"/>
      <c r="N209" s="170"/>
      <c r="O209" s="170"/>
      <c r="P209" s="170"/>
      <c r="Q209" s="170"/>
      <c r="R209" s="170"/>
      <c r="S209" s="170"/>
      <c r="T209" s="327">
        <v>208</v>
      </c>
      <c r="U209" s="373" t="s">
        <v>286</v>
      </c>
      <c r="V209" s="376">
        <v>2</v>
      </c>
      <c r="W209" s="228"/>
      <c r="X209" s="270"/>
      <c r="Y209" s="270"/>
      <c r="Z209" s="376">
        <v>2</v>
      </c>
    </row>
    <row r="210" spans="10:26" s="83" customFormat="1" x14ac:dyDescent="0.2">
      <c r="J210" s="359"/>
      <c r="K210" s="360"/>
      <c r="L210" s="343"/>
      <c r="M210" s="343"/>
      <c r="N210" s="170"/>
      <c r="O210" s="170"/>
      <c r="P210" s="170"/>
      <c r="Q210" s="170"/>
      <c r="R210" s="170"/>
      <c r="S210" s="170"/>
      <c r="T210" s="327">
        <v>209</v>
      </c>
      <c r="U210" s="373" t="s">
        <v>287</v>
      </c>
      <c r="V210" s="376">
        <v>3</v>
      </c>
      <c r="W210" s="228"/>
      <c r="X210" s="270"/>
      <c r="Y210" s="270"/>
      <c r="Z210" s="376">
        <v>3</v>
      </c>
    </row>
    <row r="211" spans="10:26" s="83" customFormat="1" x14ac:dyDescent="0.2">
      <c r="J211" s="359"/>
      <c r="K211" s="360"/>
      <c r="L211" s="343"/>
      <c r="M211" s="343"/>
      <c r="N211" s="170"/>
      <c r="O211" s="170"/>
      <c r="P211" s="170"/>
      <c r="Q211" s="170"/>
      <c r="R211" s="170"/>
      <c r="S211" s="170"/>
      <c r="T211" s="327">
        <v>210</v>
      </c>
      <c r="U211" s="373" t="s">
        <v>288</v>
      </c>
      <c r="V211" s="376">
        <v>3</v>
      </c>
      <c r="W211" s="228"/>
      <c r="X211" s="270"/>
      <c r="Y211" s="270"/>
      <c r="Z211" s="376">
        <v>3</v>
      </c>
    </row>
    <row r="212" spans="10:26" s="83" customFormat="1" x14ac:dyDescent="0.2">
      <c r="J212" s="359"/>
      <c r="K212" s="360"/>
      <c r="L212" s="343"/>
      <c r="M212" s="343"/>
      <c r="N212" s="170"/>
      <c r="O212" s="170"/>
      <c r="P212" s="170"/>
      <c r="Q212" s="170"/>
      <c r="R212" s="170"/>
      <c r="S212" s="170"/>
      <c r="T212" s="327">
        <v>211</v>
      </c>
      <c r="U212" s="373" t="s">
        <v>289</v>
      </c>
      <c r="V212" s="376">
        <v>2</v>
      </c>
      <c r="W212" s="228"/>
      <c r="X212" s="270"/>
      <c r="Y212" s="270"/>
      <c r="Z212" s="376">
        <v>2</v>
      </c>
    </row>
    <row r="213" spans="10:26" s="83" customFormat="1" x14ac:dyDescent="0.2">
      <c r="J213" s="359"/>
      <c r="K213" s="360"/>
      <c r="L213" s="343"/>
      <c r="M213" s="343"/>
      <c r="N213" s="170"/>
      <c r="O213" s="170"/>
      <c r="P213" s="170"/>
      <c r="Q213" s="170"/>
      <c r="R213" s="170"/>
      <c r="S213" s="170"/>
      <c r="T213" s="327">
        <v>212</v>
      </c>
      <c r="U213" s="373" t="s">
        <v>290</v>
      </c>
      <c r="V213" s="376">
        <v>2</v>
      </c>
      <c r="W213" s="228"/>
      <c r="X213" s="270"/>
      <c r="Y213" s="270"/>
      <c r="Z213" s="376">
        <v>2</v>
      </c>
    </row>
    <row r="214" spans="10:26" s="83" customFormat="1" x14ac:dyDescent="0.2">
      <c r="J214" s="359"/>
      <c r="K214" s="360"/>
      <c r="L214" s="343"/>
      <c r="M214" s="343"/>
      <c r="N214" s="170"/>
      <c r="O214" s="170"/>
      <c r="P214" s="170"/>
      <c r="Q214" s="170"/>
      <c r="R214" s="170"/>
      <c r="S214" s="170"/>
      <c r="T214" s="327">
        <v>213</v>
      </c>
      <c r="U214" s="373" t="s">
        <v>291</v>
      </c>
      <c r="V214" s="376">
        <v>2</v>
      </c>
      <c r="W214" s="228"/>
      <c r="X214" s="270"/>
      <c r="Y214" s="270"/>
      <c r="Z214" s="376">
        <v>2</v>
      </c>
    </row>
    <row r="215" spans="10:26" s="83" customFormat="1" x14ac:dyDescent="0.2">
      <c r="J215" s="359"/>
      <c r="K215" s="360"/>
      <c r="L215" s="343"/>
      <c r="M215" s="343"/>
      <c r="N215" s="170"/>
      <c r="O215" s="170"/>
      <c r="P215" s="170"/>
      <c r="Q215" s="170"/>
      <c r="R215" s="170"/>
      <c r="S215" s="170"/>
      <c r="T215" s="327">
        <v>214</v>
      </c>
      <c r="U215" s="373" t="s">
        <v>292</v>
      </c>
      <c r="V215" s="376">
        <v>2</v>
      </c>
      <c r="W215" s="228"/>
      <c r="X215" s="270"/>
      <c r="Y215" s="270"/>
      <c r="Z215" s="376">
        <v>2</v>
      </c>
    </row>
    <row r="216" spans="10:26" s="83" customFormat="1" x14ac:dyDescent="0.2">
      <c r="J216" s="359"/>
      <c r="K216" s="360"/>
      <c r="L216" s="343"/>
      <c r="M216" s="343"/>
      <c r="N216" s="170"/>
      <c r="O216" s="170"/>
      <c r="P216" s="170"/>
      <c r="Q216" s="170"/>
      <c r="R216" s="170"/>
      <c r="S216" s="170"/>
      <c r="T216" s="327">
        <v>215</v>
      </c>
      <c r="U216" s="373" t="s">
        <v>293</v>
      </c>
      <c r="V216" s="376">
        <v>2</v>
      </c>
      <c r="W216" s="228"/>
      <c r="X216" s="270"/>
      <c r="Y216" s="270"/>
      <c r="Z216" s="376">
        <v>2</v>
      </c>
    </row>
    <row r="217" spans="10:26" s="83" customFormat="1" x14ac:dyDescent="0.2">
      <c r="J217" s="359"/>
      <c r="K217" s="360"/>
      <c r="L217" s="343"/>
      <c r="M217" s="343"/>
      <c r="N217" s="170"/>
      <c r="O217" s="170"/>
      <c r="P217" s="170"/>
      <c r="Q217" s="170"/>
      <c r="R217" s="170"/>
      <c r="S217" s="170"/>
      <c r="T217" s="327">
        <v>216</v>
      </c>
      <c r="U217" s="373" t="s">
        <v>294</v>
      </c>
      <c r="V217" s="376">
        <v>2</v>
      </c>
      <c r="W217" s="228"/>
      <c r="X217" s="270"/>
      <c r="Y217" s="270"/>
      <c r="Z217" s="376">
        <v>2</v>
      </c>
    </row>
    <row r="218" spans="10:26" s="83" customFormat="1" x14ac:dyDescent="0.2">
      <c r="J218" s="359"/>
      <c r="K218" s="360"/>
      <c r="L218" s="343"/>
      <c r="M218" s="343"/>
      <c r="N218" s="170"/>
      <c r="O218" s="170"/>
      <c r="P218" s="170"/>
      <c r="Q218" s="170"/>
      <c r="R218" s="170"/>
      <c r="S218" s="170"/>
      <c r="T218" s="327">
        <v>217</v>
      </c>
      <c r="U218" s="373" t="s">
        <v>295</v>
      </c>
      <c r="V218" s="376">
        <v>2</v>
      </c>
      <c r="W218" s="228"/>
      <c r="X218" s="270"/>
      <c r="Y218" s="270"/>
      <c r="Z218" s="376">
        <v>2</v>
      </c>
    </row>
    <row r="219" spans="10:26" s="83" customFormat="1" x14ac:dyDescent="0.2">
      <c r="J219" s="359"/>
      <c r="K219" s="360"/>
      <c r="L219" s="343"/>
      <c r="M219" s="343"/>
      <c r="N219" s="170"/>
      <c r="O219" s="170"/>
      <c r="P219" s="170"/>
      <c r="Q219" s="170"/>
      <c r="R219" s="170"/>
      <c r="S219" s="170"/>
      <c r="T219" s="327">
        <v>218</v>
      </c>
      <c r="U219" s="373" t="s">
        <v>296</v>
      </c>
      <c r="V219" s="376">
        <v>3</v>
      </c>
      <c r="W219" s="228"/>
      <c r="X219" s="270"/>
      <c r="Y219" s="270"/>
      <c r="Z219" s="376">
        <v>3</v>
      </c>
    </row>
    <row r="220" spans="10:26" s="83" customFormat="1" x14ac:dyDescent="0.2">
      <c r="J220" s="359"/>
      <c r="K220" s="360"/>
      <c r="L220" s="343"/>
      <c r="M220" s="343"/>
      <c r="N220" s="170"/>
      <c r="O220" s="170"/>
      <c r="P220" s="170"/>
      <c r="Q220" s="170"/>
      <c r="R220" s="170"/>
      <c r="S220" s="170"/>
      <c r="T220" s="327">
        <v>219</v>
      </c>
      <c r="U220" s="373" t="s">
        <v>297</v>
      </c>
      <c r="V220" s="376">
        <v>3</v>
      </c>
      <c r="W220" s="228"/>
      <c r="X220" s="270"/>
      <c r="Y220" s="270"/>
      <c r="Z220" s="376">
        <v>3</v>
      </c>
    </row>
    <row r="221" spans="10:26" s="83" customFormat="1" x14ac:dyDescent="0.2">
      <c r="J221" s="359"/>
      <c r="K221" s="360"/>
      <c r="L221" s="343"/>
      <c r="M221" s="343"/>
      <c r="N221" s="170"/>
      <c r="O221" s="170"/>
      <c r="P221" s="170"/>
      <c r="Q221" s="170"/>
      <c r="R221" s="170"/>
      <c r="S221" s="170"/>
      <c r="T221" s="327">
        <v>220</v>
      </c>
      <c r="U221" s="373" t="s">
        <v>298</v>
      </c>
      <c r="V221" s="376">
        <v>2</v>
      </c>
      <c r="W221" s="228"/>
      <c r="X221" s="270"/>
      <c r="Y221" s="270"/>
      <c r="Z221" s="376">
        <v>2</v>
      </c>
    </row>
    <row r="222" spans="10:26" s="83" customFormat="1" x14ac:dyDescent="0.2">
      <c r="J222" s="359"/>
      <c r="K222" s="360"/>
      <c r="L222" s="343"/>
      <c r="M222" s="343"/>
      <c r="N222" s="170"/>
      <c r="O222" s="170"/>
      <c r="P222" s="170"/>
      <c r="Q222" s="170"/>
      <c r="R222" s="170"/>
      <c r="S222" s="170"/>
      <c r="T222" s="327">
        <v>221</v>
      </c>
      <c r="U222" s="373" t="s">
        <v>299</v>
      </c>
      <c r="V222" s="376">
        <v>2</v>
      </c>
      <c r="W222" s="228"/>
      <c r="X222" s="270"/>
      <c r="Y222" s="270"/>
      <c r="Z222" s="376">
        <v>2</v>
      </c>
    </row>
    <row r="223" spans="10:26" s="83" customFormat="1" x14ac:dyDescent="0.2">
      <c r="J223" s="359"/>
      <c r="K223" s="360"/>
      <c r="L223" s="343"/>
      <c r="M223" s="343"/>
      <c r="N223" s="170"/>
      <c r="O223" s="170"/>
      <c r="P223" s="170"/>
      <c r="Q223" s="170"/>
      <c r="R223" s="170"/>
      <c r="S223" s="170"/>
      <c r="T223" s="327">
        <v>222</v>
      </c>
      <c r="U223" s="373" t="s">
        <v>300</v>
      </c>
      <c r="V223" s="376">
        <v>3</v>
      </c>
      <c r="W223" s="228"/>
      <c r="X223" s="270"/>
      <c r="Y223" s="270"/>
      <c r="Z223" s="376">
        <v>3</v>
      </c>
    </row>
    <row r="224" spans="10:26" s="83" customFormat="1" x14ac:dyDescent="0.2">
      <c r="J224" s="359"/>
      <c r="K224" s="360"/>
      <c r="L224" s="343"/>
      <c r="M224" s="343"/>
      <c r="N224" s="170"/>
      <c r="O224" s="170"/>
      <c r="P224" s="170"/>
      <c r="Q224" s="170"/>
      <c r="R224" s="170"/>
      <c r="S224" s="170"/>
      <c r="T224" s="327">
        <v>223</v>
      </c>
      <c r="U224" s="373" t="s">
        <v>301</v>
      </c>
      <c r="V224" s="376">
        <v>2</v>
      </c>
      <c r="W224" s="228"/>
      <c r="X224" s="270"/>
      <c r="Y224" s="270"/>
      <c r="Z224" s="376">
        <v>2</v>
      </c>
    </row>
    <row r="225" spans="10:26" s="83" customFormat="1" x14ac:dyDescent="0.2">
      <c r="J225" s="359"/>
      <c r="K225" s="360"/>
      <c r="L225" s="343"/>
      <c r="M225" s="343"/>
      <c r="N225" s="170"/>
      <c r="O225" s="170"/>
      <c r="P225" s="170"/>
      <c r="Q225" s="170"/>
      <c r="R225" s="170"/>
      <c r="S225" s="170"/>
      <c r="T225" s="327">
        <v>224</v>
      </c>
      <c r="U225" s="373" t="s">
        <v>302</v>
      </c>
      <c r="V225" s="376">
        <v>2</v>
      </c>
      <c r="W225" s="228"/>
      <c r="X225" s="270"/>
      <c r="Y225" s="270"/>
      <c r="Z225" s="376">
        <v>2</v>
      </c>
    </row>
    <row r="226" spans="10:26" s="83" customFormat="1" x14ac:dyDescent="0.2">
      <c r="J226" s="359"/>
      <c r="K226" s="360"/>
      <c r="L226" s="343"/>
      <c r="M226" s="343"/>
      <c r="N226" s="170"/>
      <c r="O226" s="170"/>
      <c r="P226" s="170"/>
      <c r="Q226" s="170"/>
      <c r="R226" s="170"/>
      <c r="S226" s="170"/>
      <c r="T226" s="327">
        <v>225</v>
      </c>
      <c r="U226" s="373" t="s">
        <v>303</v>
      </c>
      <c r="V226" s="376">
        <v>2</v>
      </c>
      <c r="W226" s="228"/>
      <c r="X226" s="270"/>
      <c r="Y226" s="270"/>
      <c r="Z226" s="376">
        <v>2</v>
      </c>
    </row>
    <row r="227" spans="10:26" s="83" customFormat="1" x14ac:dyDescent="0.2">
      <c r="J227" s="359"/>
      <c r="K227" s="360"/>
      <c r="L227" s="343"/>
      <c r="M227" s="343"/>
      <c r="N227" s="170"/>
      <c r="O227" s="170"/>
      <c r="P227" s="170"/>
      <c r="Q227" s="170"/>
      <c r="R227" s="170"/>
      <c r="S227" s="170"/>
      <c r="T227" s="327">
        <v>226</v>
      </c>
      <c r="U227" s="373" t="s">
        <v>304</v>
      </c>
      <c r="V227" s="376">
        <v>2</v>
      </c>
      <c r="W227" s="228"/>
      <c r="X227" s="270"/>
      <c r="Y227" s="270"/>
      <c r="Z227" s="376">
        <v>2</v>
      </c>
    </row>
    <row r="228" spans="10:26" s="83" customFormat="1" x14ac:dyDescent="0.2">
      <c r="J228" s="359"/>
      <c r="K228" s="360"/>
      <c r="L228" s="343"/>
      <c r="M228" s="343"/>
      <c r="N228" s="170"/>
      <c r="O228" s="170"/>
      <c r="P228" s="170"/>
      <c r="Q228" s="170"/>
      <c r="R228" s="170"/>
      <c r="S228" s="170"/>
      <c r="T228" s="327">
        <v>227</v>
      </c>
      <c r="U228" s="373" t="s">
        <v>305</v>
      </c>
      <c r="V228" s="376">
        <v>2</v>
      </c>
      <c r="W228" s="228"/>
      <c r="X228" s="270"/>
      <c r="Y228" s="270"/>
      <c r="Z228" s="376">
        <v>2</v>
      </c>
    </row>
    <row r="229" spans="10:26" s="83" customFormat="1" x14ac:dyDescent="0.2">
      <c r="J229" s="359"/>
      <c r="K229" s="360"/>
      <c r="L229" s="343"/>
      <c r="M229" s="343"/>
      <c r="N229" s="170"/>
      <c r="O229" s="170"/>
      <c r="P229" s="170"/>
      <c r="Q229" s="170"/>
      <c r="R229" s="170"/>
      <c r="S229" s="170"/>
      <c r="T229" s="327">
        <v>228</v>
      </c>
      <c r="U229" s="373" t="s">
        <v>306</v>
      </c>
      <c r="V229" s="376">
        <v>3</v>
      </c>
      <c r="W229" s="228"/>
      <c r="X229" s="270"/>
      <c r="Y229" s="270"/>
      <c r="Z229" s="376">
        <v>3</v>
      </c>
    </row>
    <row r="230" spans="10:26" s="83" customFormat="1" x14ac:dyDescent="0.2">
      <c r="J230" s="359"/>
      <c r="K230" s="360"/>
      <c r="L230" s="343"/>
      <c r="M230" s="343"/>
      <c r="N230" s="170"/>
      <c r="O230" s="170"/>
      <c r="P230" s="170"/>
      <c r="Q230" s="170"/>
      <c r="R230" s="170"/>
      <c r="S230" s="170"/>
      <c r="T230" s="327">
        <v>229</v>
      </c>
      <c r="U230" s="373" t="s">
        <v>307</v>
      </c>
      <c r="V230" s="376">
        <v>2</v>
      </c>
      <c r="W230" s="228"/>
      <c r="X230" s="270"/>
      <c r="Y230" s="270"/>
      <c r="Z230" s="376">
        <v>2</v>
      </c>
    </row>
    <row r="231" spans="10:26" s="83" customFormat="1" x14ac:dyDescent="0.2">
      <c r="J231" s="359"/>
      <c r="K231" s="360"/>
      <c r="L231" s="343"/>
      <c r="M231" s="343"/>
      <c r="N231" s="170"/>
      <c r="O231" s="170"/>
      <c r="P231" s="170"/>
      <c r="Q231" s="170"/>
      <c r="R231" s="170"/>
      <c r="S231" s="170"/>
      <c r="T231" s="327">
        <v>230</v>
      </c>
      <c r="U231" s="373" t="s">
        <v>308</v>
      </c>
      <c r="V231" s="376">
        <v>2</v>
      </c>
      <c r="W231" s="228"/>
      <c r="X231" s="270"/>
      <c r="Y231" s="270"/>
      <c r="Z231" s="376">
        <v>2</v>
      </c>
    </row>
    <row r="232" spans="10:26" s="83" customFormat="1" x14ac:dyDescent="0.2">
      <c r="J232" s="359"/>
      <c r="K232" s="360"/>
      <c r="L232" s="343"/>
      <c r="M232" s="343"/>
      <c r="N232" s="170"/>
      <c r="O232" s="170"/>
      <c r="P232" s="170"/>
      <c r="Q232" s="170"/>
      <c r="R232" s="170"/>
      <c r="S232" s="170"/>
      <c r="T232" s="327">
        <v>231</v>
      </c>
      <c r="U232" s="373" t="s">
        <v>309</v>
      </c>
      <c r="V232" s="376">
        <v>2</v>
      </c>
      <c r="W232" s="228"/>
      <c r="X232" s="270"/>
      <c r="Y232" s="270"/>
      <c r="Z232" s="376">
        <v>2</v>
      </c>
    </row>
    <row r="233" spans="10:26" s="83" customFormat="1" x14ac:dyDescent="0.2">
      <c r="J233" s="359"/>
      <c r="K233" s="360"/>
      <c r="L233" s="343"/>
      <c r="M233" s="343"/>
      <c r="N233" s="170"/>
      <c r="O233" s="170"/>
      <c r="P233" s="170"/>
      <c r="Q233" s="170"/>
      <c r="R233" s="170"/>
      <c r="S233" s="170"/>
      <c r="T233" s="327">
        <v>232</v>
      </c>
      <c r="U233" s="373" t="s">
        <v>310</v>
      </c>
      <c r="V233" s="376">
        <v>2</v>
      </c>
      <c r="W233" s="228"/>
      <c r="X233" s="270"/>
      <c r="Y233" s="270"/>
      <c r="Z233" s="376">
        <v>2</v>
      </c>
    </row>
    <row r="234" spans="10:26" s="83" customFormat="1" x14ac:dyDescent="0.2">
      <c r="J234" s="359"/>
      <c r="K234" s="360"/>
      <c r="L234" s="343"/>
      <c r="M234" s="343"/>
      <c r="N234" s="170"/>
      <c r="O234" s="170"/>
      <c r="P234" s="170"/>
      <c r="Q234" s="170"/>
      <c r="R234" s="170"/>
      <c r="S234" s="170"/>
      <c r="T234" s="327">
        <v>233</v>
      </c>
      <c r="U234" s="373" t="s">
        <v>311</v>
      </c>
      <c r="V234" s="376">
        <v>2</v>
      </c>
      <c r="W234" s="228"/>
      <c r="X234" s="270"/>
      <c r="Y234" s="270"/>
      <c r="Z234" s="376">
        <v>2</v>
      </c>
    </row>
    <row r="235" spans="10:26" s="83" customFormat="1" x14ac:dyDescent="0.2">
      <c r="J235" s="359"/>
      <c r="K235" s="360"/>
      <c r="L235" s="343"/>
      <c r="M235" s="343"/>
      <c r="N235" s="170"/>
      <c r="O235" s="170"/>
      <c r="P235" s="170"/>
      <c r="Q235" s="170"/>
      <c r="R235" s="170"/>
      <c r="S235" s="170"/>
      <c r="T235" s="327">
        <v>234</v>
      </c>
      <c r="U235" s="373" t="s">
        <v>312</v>
      </c>
      <c r="V235" s="376">
        <v>2</v>
      </c>
      <c r="W235" s="228"/>
      <c r="X235" s="270"/>
      <c r="Y235" s="270"/>
      <c r="Z235" s="376">
        <v>2</v>
      </c>
    </row>
    <row r="236" spans="10:26" s="83" customFormat="1" x14ac:dyDescent="0.2">
      <c r="J236" s="359"/>
      <c r="K236" s="360"/>
      <c r="L236" s="343"/>
      <c r="M236" s="343"/>
      <c r="N236" s="170"/>
      <c r="O236" s="170"/>
      <c r="P236" s="170"/>
      <c r="Q236" s="170"/>
      <c r="R236" s="170"/>
      <c r="S236" s="170"/>
      <c r="T236" s="327">
        <v>235</v>
      </c>
      <c r="U236" s="373" t="s">
        <v>313</v>
      </c>
      <c r="V236" s="376">
        <v>2</v>
      </c>
      <c r="W236" s="228"/>
      <c r="X236" s="270"/>
      <c r="Y236" s="270"/>
      <c r="Z236" s="376">
        <v>2</v>
      </c>
    </row>
    <row r="237" spans="10:26" s="83" customFormat="1" x14ac:dyDescent="0.2">
      <c r="J237" s="359"/>
      <c r="K237" s="360"/>
      <c r="L237" s="343"/>
      <c r="M237" s="343"/>
      <c r="N237" s="170"/>
      <c r="O237" s="170"/>
      <c r="P237" s="170"/>
      <c r="Q237" s="170"/>
      <c r="R237" s="170"/>
      <c r="S237" s="170"/>
      <c r="T237" s="327">
        <v>236</v>
      </c>
      <c r="U237" s="373" t="s">
        <v>314</v>
      </c>
      <c r="V237" s="376">
        <v>2</v>
      </c>
      <c r="W237" s="228"/>
      <c r="X237" s="270"/>
      <c r="Y237" s="270"/>
      <c r="Z237" s="376">
        <v>2</v>
      </c>
    </row>
    <row r="238" spans="10:26" s="83" customFormat="1" x14ac:dyDescent="0.2">
      <c r="J238" s="359"/>
      <c r="K238" s="360"/>
      <c r="L238" s="343"/>
      <c r="M238" s="343"/>
      <c r="N238" s="170"/>
      <c r="O238" s="170"/>
      <c r="P238" s="170"/>
      <c r="Q238" s="170"/>
      <c r="R238" s="170"/>
      <c r="S238" s="170"/>
      <c r="T238" s="327">
        <v>237</v>
      </c>
      <c r="U238" s="373" t="s">
        <v>315</v>
      </c>
      <c r="V238" s="376">
        <v>2</v>
      </c>
      <c r="W238" s="228"/>
      <c r="X238" s="270"/>
      <c r="Y238" s="270"/>
      <c r="Z238" s="376">
        <v>2</v>
      </c>
    </row>
    <row r="239" spans="10:26" s="83" customFormat="1" x14ac:dyDescent="0.2">
      <c r="J239" s="359"/>
      <c r="K239" s="360"/>
      <c r="L239" s="343"/>
      <c r="M239" s="343"/>
      <c r="N239" s="170"/>
      <c r="O239" s="170"/>
      <c r="P239" s="170"/>
      <c r="Q239" s="170"/>
      <c r="R239" s="170"/>
      <c r="S239" s="170"/>
      <c r="T239" s="327">
        <v>238</v>
      </c>
      <c r="U239" s="373" t="s">
        <v>316</v>
      </c>
      <c r="V239" s="376">
        <v>2</v>
      </c>
      <c r="W239" s="228"/>
      <c r="X239" s="270"/>
      <c r="Y239" s="270"/>
      <c r="Z239" s="376">
        <v>2</v>
      </c>
    </row>
    <row r="240" spans="10:26" s="83" customFormat="1" x14ac:dyDescent="0.2">
      <c r="J240" s="359"/>
      <c r="K240" s="360"/>
      <c r="L240" s="343"/>
      <c r="M240" s="343"/>
      <c r="N240" s="170"/>
      <c r="O240" s="170"/>
      <c r="P240" s="170"/>
      <c r="Q240" s="170"/>
      <c r="R240" s="170"/>
      <c r="S240" s="170"/>
      <c r="T240" s="327">
        <v>239</v>
      </c>
      <c r="U240" s="373" t="s">
        <v>317</v>
      </c>
      <c r="V240" s="376">
        <v>2</v>
      </c>
      <c r="W240" s="228"/>
      <c r="X240" s="270"/>
      <c r="Y240" s="270"/>
      <c r="Z240" s="376">
        <v>2</v>
      </c>
    </row>
    <row r="241" spans="10:26" s="83" customFormat="1" x14ac:dyDescent="0.2">
      <c r="J241" s="359"/>
      <c r="K241" s="360"/>
      <c r="L241" s="343"/>
      <c r="M241" s="343"/>
      <c r="N241" s="170"/>
      <c r="O241" s="170"/>
      <c r="P241" s="170"/>
      <c r="Q241" s="170"/>
      <c r="R241" s="170"/>
      <c r="S241" s="170"/>
      <c r="T241" s="327">
        <v>240</v>
      </c>
      <c r="U241" s="373" t="s">
        <v>318</v>
      </c>
      <c r="V241" s="376">
        <v>2</v>
      </c>
      <c r="W241" s="228"/>
      <c r="X241" s="270"/>
      <c r="Y241" s="270"/>
      <c r="Z241" s="376">
        <v>2</v>
      </c>
    </row>
    <row r="242" spans="10:26" s="83" customFormat="1" x14ac:dyDescent="0.2">
      <c r="J242" s="359"/>
      <c r="K242" s="360"/>
      <c r="L242" s="343"/>
      <c r="M242" s="343"/>
      <c r="N242" s="170"/>
      <c r="O242" s="170"/>
      <c r="P242" s="170"/>
      <c r="Q242" s="170"/>
      <c r="R242" s="170"/>
      <c r="S242" s="170"/>
      <c r="T242" s="327">
        <v>241</v>
      </c>
      <c r="U242" s="373" t="s">
        <v>319</v>
      </c>
      <c r="V242" s="376">
        <v>2</v>
      </c>
      <c r="W242" s="228"/>
      <c r="X242" s="270"/>
      <c r="Y242" s="270"/>
      <c r="Z242" s="376">
        <v>2</v>
      </c>
    </row>
    <row r="243" spans="10:26" s="83" customFormat="1" x14ac:dyDescent="0.2">
      <c r="J243" s="359"/>
      <c r="K243" s="360"/>
      <c r="L243" s="343"/>
      <c r="M243" s="343"/>
      <c r="N243" s="170"/>
      <c r="O243" s="170"/>
      <c r="P243" s="170"/>
      <c r="Q243" s="170"/>
      <c r="R243" s="170"/>
      <c r="S243" s="170"/>
      <c r="T243" s="327">
        <v>242</v>
      </c>
      <c r="U243" s="373" t="s">
        <v>320</v>
      </c>
      <c r="V243" s="376">
        <v>2</v>
      </c>
      <c r="W243" s="228"/>
      <c r="X243" s="270"/>
      <c r="Y243" s="270"/>
      <c r="Z243" s="376">
        <v>2</v>
      </c>
    </row>
    <row r="244" spans="10:26" s="83" customFormat="1" x14ac:dyDescent="0.2">
      <c r="J244" s="359"/>
      <c r="K244" s="360"/>
      <c r="L244" s="343"/>
      <c r="M244" s="343"/>
      <c r="N244" s="170"/>
      <c r="O244" s="170"/>
      <c r="P244" s="170"/>
      <c r="Q244" s="170"/>
      <c r="R244" s="170"/>
      <c r="S244" s="170"/>
      <c r="T244" s="327">
        <v>243</v>
      </c>
      <c r="U244" s="373" t="s">
        <v>321</v>
      </c>
      <c r="V244" s="376">
        <v>2</v>
      </c>
      <c r="W244" s="228"/>
      <c r="X244" s="270"/>
      <c r="Y244" s="270"/>
      <c r="Z244" s="376">
        <v>2</v>
      </c>
    </row>
    <row r="245" spans="10:26" s="83" customFormat="1" x14ac:dyDescent="0.2">
      <c r="J245" s="359"/>
      <c r="K245" s="360"/>
      <c r="L245" s="343"/>
      <c r="M245" s="343"/>
      <c r="N245" s="170"/>
      <c r="O245" s="170"/>
      <c r="P245" s="170"/>
      <c r="Q245" s="170"/>
      <c r="R245" s="170"/>
      <c r="S245" s="170"/>
      <c r="T245" s="327">
        <v>244</v>
      </c>
      <c r="U245" s="373" t="s">
        <v>322</v>
      </c>
      <c r="V245" s="376">
        <v>2</v>
      </c>
      <c r="W245" s="228"/>
      <c r="X245" s="270"/>
      <c r="Y245" s="270"/>
      <c r="Z245" s="376">
        <v>2</v>
      </c>
    </row>
    <row r="246" spans="10:26" s="83" customFormat="1" x14ac:dyDescent="0.2">
      <c r="J246" s="359"/>
      <c r="K246" s="360"/>
      <c r="L246" s="343"/>
      <c r="M246" s="343"/>
      <c r="N246" s="170"/>
      <c r="O246" s="170"/>
      <c r="P246" s="170"/>
      <c r="Q246" s="170"/>
      <c r="R246" s="170"/>
      <c r="S246" s="170"/>
      <c r="T246" s="327">
        <v>245</v>
      </c>
      <c r="U246" s="373" t="s">
        <v>323</v>
      </c>
      <c r="V246" s="376">
        <v>3</v>
      </c>
      <c r="W246" s="228"/>
      <c r="X246" s="270"/>
      <c r="Y246" s="270"/>
      <c r="Z246" s="376">
        <v>3</v>
      </c>
    </row>
    <row r="247" spans="10:26" s="83" customFormat="1" x14ac:dyDescent="0.2">
      <c r="J247" s="359"/>
      <c r="K247" s="360"/>
      <c r="L247" s="343"/>
      <c r="M247" s="343"/>
      <c r="N247" s="170"/>
      <c r="O247" s="170"/>
      <c r="P247" s="170"/>
      <c r="Q247" s="170"/>
      <c r="R247" s="170"/>
      <c r="S247" s="170"/>
      <c r="T247" s="327">
        <v>246</v>
      </c>
      <c r="U247" s="373" t="s">
        <v>324</v>
      </c>
      <c r="V247" s="376">
        <v>2</v>
      </c>
      <c r="W247" s="228"/>
      <c r="X247" s="270"/>
      <c r="Y247" s="270"/>
      <c r="Z247" s="376">
        <v>2</v>
      </c>
    </row>
    <row r="248" spans="10:26" s="83" customFormat="1" x14ac:dyDescent="0.2">
      <c r="J248" s="359"/>
      <c r="K248" s="360"/>
      <c r="L248" s="343"/>
      <c r="M248" s="343"/>
      <c r="N248" s="170"/>
      <c r="O248" s="170"/>
      <c r="P248" s="170"/>
      <c r="Q248" s="170"/>
      <c r="R248" s="170"/>
      <c r="S248" s="170"/>
      <c r="T248" s="327">
        <v>247</v>
      </c>
      <c r="U248" s="373" t="s">
        <v>325</v>
      </c>
      <c r="V248" s="376">
        <v>2</v>
      </c>
      <c r="W248" s="228"/>
      <c r="X248" s="270"/>
      <c r="Y248" s="270"/>
      <c r="Z248" s="376">
        <v>2</v>
      </c>
    </row>
    <row r="249" spans="10:26" s="83" customFormat="1" x14ac:dyDescent="0.2">
      <c r="J249" s="359"/>
      <c r="K249" s="360"/>
      <c r="L249" s="343"/>
      <c r="M249" s="343"/>
      <c r="N249" s="170"/>
      <c r="O249" s="170"/>
      <c r="P249" s="170"/>
      <c r="Q249" s="170"/>
      <c r="R249" s="170"/>
      <c r="S249" s="170"/>
      <c r="T249" s="327">
        <v>248</v>
      </c>
      <c r="U249" s="373" t="s">
        <v>326</v>
      </c>
      <c r="V249" s="376">
        <v>3</v>
      </c>
      <c r="W249" s="228"/>
      <c r="X249" s="270"/>
      <c r="Y249" s="270"/>
      <c r="Z249" s="376">
        <v>3</v>
      </c>
    </row>
    <row r="250" spans="10:26" s="83" customFormat="1" x14ac:dyDescent="0.2">
      <c r="J250" s="359"/>
      <c r="K250" s="360"/>
      <c r="L250" s="343"/>
      <c r="M250" s="343"/>
      <c r="N250" s="170"/>
      <c r="O250" s="170"/>
      <c r="P250" s="170"/>
      <c r="Q250" s="170"/>
      <c r="R250" s="170"/>
      <c r="S250" s="170"/>
      <c r="T250" s="327">
        <v>249</v>
      </c>
      <c r="U250" s="373" t="s">
        <v>327</v>
      </c>
      <c r="V250" s="376">
        <v>3</v>
      </c>
      <c r="W250" s="228"/>
      <c r="X250" s="270"/>
      <c r="Y250" s="270"/>
      <c r="Z250" s="376">
        <v>3</v>
      </c>
    </row>
    <row r="251" spans="10:26" s="83" customFormat="1" x14ac:dyDescent="0.2">
      <c r="J251" s="359"/>
      <c r="K251" s="360"/>
      <c r="L251" s="343"/>
      <c r="M251" s="343"/>
      <c r="N251" s="170"/>
      <c r="O251" s="170"/>
      <c r="P251" s="170"/>
      <c r="Q251" s="170"/>
      <c r="R251" s="170"/>
      <c r="S251" s="170"/>
      <c r="T251" s="327">
        <v>250</v>
      </c>
      <c r="U251" s="373" t="s">
        <v>328</v>
      </c>
      <c r="V251" s="376">
        <v>3</v>
      </c>
      <c r="W251" s="228"/>
      <c r="X251" s="270"/>
      <c r="Y251" s="270"/>
      <c r="Z251" s="376">
        <v>3</v>
      </c>
    </row>
    <row r="252" spans="10:26" s="83" customFormat="1" x14ac:dyDescent="0.2">
      <c r="J252" s="359"/>
      <c r="K252" s="360"/>
      <c r="L252" s="343"/>
      <c r="M252" s="343"/>
      <c r="N252" s="170"/>
      <c r="O252" s="170"/>
      <c r="P252" s="170"/>
      <c r="Q252" s="170"/>
      <c r="R252" s="170"/>
      <c r="S252" s="170"/>
      <c r="T252" s="327">
        <v>251</v>
      </c>
      <c r="U252" s="373" t="s">
        <v>329</v>
      </c>
      <c r="V252" s="376">
        <v>3</v>
      </c>
      <c r="W252" s="228"/>
      <c r="X252" s="270"/>
      <c r="Y252" s="270"/>
      <c r="Z252" s="376">
        <v>3</v>
      </c>
    </row>
    <row r="253" spans="10:26" s="83" customFormat="1" x14ac:dyDescent="0.2">
      <c r="J253" s="359"/>
      <c r="K253" s="360"/>
      <c r="L253" s="343"/>
      <c r="M253" s="343"/>
      <c r="N253" s="170"/>
      <c r="O253" s="170"/>
      <c r="P253" s="170"/>
      <c r="Q253" s="170"/>
      <c r="R253" s="170"/>
      <c r="S253" s="170"/>
      <c r="T253" s="327">
        <v>252</v>
      </c>
      <c r="U253" s="373" t="s">
        <v>330</v>
      </c>
      <c r="V253" s="376">
        <v>2</v>
      </c>
      <c r="W253" s="228"/>
      <c r="X253" s="270"/>
      <c r="Y253" s="270"/>
      <c r="Z253" s="376">
        <v>2</v>
      </c>
    </row>
    <row r="254" spans="10:26" s="83" customFormat="1" x14ac:dyDescent="0.2">
      <c r="J254" s="359"/>
      <c r="K254" s="360"/>
      <c r="L254" s="343"/>
      <c r="M254" s="343"/>
      <c r="N254" s="170"/>
      <c r="O254" s="170"/>
      <c r="P254" s="170"/>
      <c r="Q254" s="170"/>
      <c r="R254" s="170"/>
      <c r="S254" s="170"/>
      <c r="T254" s="327">
        <v>253</v>
      </c>
      <c r="U254" s="373" t="s">
        <v>331</v>
      </c>
      <c r="V254" s="376">
        <v>3</v>
      </c>
      <c r="W254" s="228"/>
      <c r="X254" s="270"/>
      <c r="Y254" s="270"/>
      <c r="Z254" s="376">
        <v>3</v>
      </c>
    </row>
    <row r="255" spans="10:26" s="83" customFormat="1" x14ac:dyDescent="0.2">
      <c r="J255" s="359"/>
      <c r="K255" s="360"/>
      <c r="L255" s="343"/>
      <c r="M255" s="343"/>
      <c r="N255" s="170"/>
      <c r="O255" s="170"/>
      <c r="P255" s="170"/>
      <c r="Q255" s="170"/>
      <c r="R255" s="170"/>
      <c r="S255" s="170"/>
      <c r="T255" s="327">
        <v>254</v>
      </c>
      <c r="U255" s="373" t="s">
        <v>332</v>
      </c>
      <c r="V255" s="376">
        <v>2</v>
      </c>
      <c r="W255" s="228"/>
      <c r="X255" s="270"/>
      <c r="Y255" s="270"/>
      <c r="Z255" s="376">
        <v>2</v>
      </c>
    </row>
    <row r="256" spans="10:26" s="83" customFormat="1" x14ac:dyDescent="0.2">
      <c r="J256" s="359"/>
      <c r="K256" s="360"/>
      <c r="L256" s="343"/>
      <c r="M256" s="343"/>
      <c r="N256" s="170"/>
      <c r="O256" s="170"/>
      <c r="P256" s="170"/>
      <c r="Q256" s="170"/>
      <c r="R256" s="170"/>
      <c r="S256" s="170"/>
      <c r="T256" s="327">
        <v>255</v>
      </c>
      <c r="U256" s="373" t="s">
        <v>333</v>
      </c>
      <c r="V256" s="376">
        <v>2</v>
      </c>
      <c r="W256" s="228"/>
      <c r="X256" s="270"/>
      <c r="Y256" s="270"/>
      <c r="Z256" s="376">
        <v>2</v>
      </c>
    </row>
    <row r="257" spans="10:26" s="83" customFormat="1" x14ac:dyDescent="0.2">
      <c r="J257" s="359"/>
      <c r="K257" s="360"/>
      <c r="L257" s="343"/>
      <c r="M257" s="343"/>
      <c r="N257" s="170"/>
      <c r="O257" s="170"/>
      <c r="P257" s="170"/>
      <c r="Q257" s="170"/>
      <c r="R257" s="170"/>
      <c r="S257" s="170"/>
      <c r="T257" s="327">
        <v>256</v>
      </c>
      <c r="U257" s="373" t="s">
        <v>334</v>
      </c>
      <c r="V257" s="376">
        <v>1</v>
      </c>
      <c r="W257" s="228"/>
      <c r="X257" s="270"/>
      <c r="Y257" s="270"/>
      <c r="Z257" s="376">
        <v>1</v>
      </c>
    </row>
    <row r="258" spans="10:26" s="83" customFormat="1" x14ac:dyDescent="0.2">
      <c r="J258" s="359"/>
      <c r="K258" s="360"/>
      <c r="L258" s="343"/>
      <c r="M258" s="343"/>
      <c r="N258" s="170"/>
      <c r="O258" s="170"/>
      <c r="P258" s="170"/>
      <c r="Q258" s="170"/>
      <c r="R258" s="170"/>
      <c r="S258" s="170"/>
      <c r="T258" s="327">
        <v>257</v>
      </c>
      <c r="U258" s="373" t="s">
        <v>335</v>
      </c>
      <c r="V258" s="376">
        <v>2</v>
      </c>
      <c r="W258" s="228"/>
      <c r="X258" s="270"/>
      <c r="Y258" s="270"/>
      <c r="Z258" s="376">
        <v>2</v>
      </c>
    </row>
    <row r="259" spans="10:26" s="83" customFormat="1" x14ac:dyDescent="0.2">
      <c r="J259" s="359"/>
      <c r="K259" s="360"/>
      <c r="L259" s="343"/>
      <c r="M259" s="343"/>
      <c r="N259" s="170"/>
      <c r="O259" s="170"/>
      <c r="P259" s="170"/>
      <c r="Q259" s="170"/>
      <c r="R259" s="170"/>
      <c r="S259" s="170"/>
      <c r="T259" s="327">
        <v>258</v>
      </c>
      <c r="U259" s="373" t="s">
        <v>336</v>
      </c>
      <c r="V259" s="376">
        <v>2</v>
      </c>
      <c r="W259" s="228"/>
      <c r="X259" s="270"/>
      <c r="Y259" s="270"/>
      <c r="Z259" s="376">
        <v>2</v>
      </c>
    </row>
    <row r="260" spans="10:26" s="83" customFormat="1" x14ac:dyDescent="0.2">
      <c r="J260" s="359"/>
      <c r="K260" s="360"/>
      <c r="L260" s="343"/>
      <c r="M260" s="343"/>
      <c r="N260" s="170"/>
      <c r="O260" s="170"/>
      <c r="P260" s="170"/>
      <c r="Q260" s="170"/>
      <c r="R260" s="170"/>
      <c r="S260" s="170"/>
      <c r="T260" s="327">
        <v>259</v>
      </c>
      <c r="U260" s="373" t="s">
        <v>337</v>
      </c>
      <c r="V260" s="376">
        <v>3</v>
      </c>
      <c r="W260" s="228"/>
      <c r="X260" s="270"/>
      <c r="Y260" s="270"/>
      <c r="Z260" s="376">
        <v>3</v>
      </c>
    </row>
    <row r="261" spans="10:26" s="83" customFormat="1" x14ac:dyDescent="0.2">
      <c r="J261" s="359"/>
      <c r="K261" s="360"/>
      <c r="L261" s="343"/>
      <c r="M261" s="343"/>
      <c r="N261" s="170"/>
      <c r="O261" s="170"/>
      <c r="P261" s="170"/>
      <c r="Q261" s="170"/>
      <c r="R261" s="170"/>
      <c r="S261" s="170"/>
      <c r="T261" s="327">
        <v>260</v>
      </c>
      <c r="U261" s="373" t="s">
        <v>338</v>
      </c>
      <c r="V261" s="376">
        <v>3</v>
      </c>
      <c r="W261" s="228"/>
      <c r="X261" s="270"/>
      <c r="Y261" s="270"/>
      <c r="Z261" s="376">
        <v>3</v>
      </c>
    </row>
    <row r="262" spans="10:26" s="83" customFormat="1" x14ac:dyDescent="0.2">
      <c r="J262" s="359"/>
      <c r="K262" s="360"/>
      <c r="L262" s="343"/>
      <c r="M262" s="343"/>
      <c r="N262" s="170"/>
      <c r="O262" s="170"/>
      <c r="P262" s="170"/>
      <c r="Q262" s="170"/>
      <c r="R262" s="170"/>
      <c r="S262" s="170"/>
      <c r="T262" s="327">
        <v>261</v>
      </c>
      <c r="U262" s="373" t="s">
        <v>339</v>
      </c>
      <c r="V262" s="376">
        <v>2</v>
      </c>
      <c r="W262" s="228"/>
      <c r="X262" s="270"/>
      <c r="Y262" s="270"/>
      <c r="Z262" s="376">
        <v>2</v>
      </c>
    </row>
    <row r="263" spans="10:26" s="83" customFormat="1" x14ac:dyDescent="0.2">
      <c r="J263" s="359"/>
      <c r="K263" s="360"/>
      <c r="L263" s="343"/>
      <c r="M263" s="343"/>
      <c r="N263" s="170"/>
      <c r="O263" s="170"/>
      <c r="P263" s="170"/>
      <c r="Q263" s="170"/>
      <c r="R263" s="170"/>
      <c r="S263" s="170"/>
      <c r="T263" s="327">
        <v>262</v>
      </c>
      <c r="U263" s="373" t="s">
        <v>340</v>
      </c>
      <c r="V263" s="376">
        <v>2</v>
      </c>
      <c r="W263" s="228"/>
      <c r="X263" s="270"/>
      <c r="Y263" s="270"/>
      <c r="Z263" s="376">
        <v>2</v>
      </c>
    </row>
    <row r="264" spans="10:26" s="83" customFormat="1" x14ac:dyDescent="0.2">
      <c r="J264" s="359"/>
      <c r="K264" s="360"/>
      <c r="L264" s="343"/>
      <c r="M264" s="343"/>
      <c r="N264" s="170"/>
      <c r="O264" s="170"/>
      <c r="P264" s="170"/>
      <c r="Q264" s="170"/>
      <c r="R264" s="170"/>
      <c r="S264" s="170"/>
      <c r="T264" s="327">
        <v>263</v>
      </c>
      <c r="U264" s="373" t="s">
        <v>341</v>
      </c>
      <c r="V264" s="376">
        <v>2</v>
      </c>
      <c r="W264" s="228"/>
      <c r="X264" s="270"/>
      <c r="Y264" s="270"/>
      <c r="Z264" s="376">
        <v>2</v>
      </c>
    </row>
    <row r="265" spans="10:26" s="83" customFormat="1" x14ac:dyDescent="0.2">
      <c r="J265" s="359"/>
      <c r="K265" s="360"/>
      <c r="L265" s="343"/>
      <c r="M265" s="343"/>
      <c r="N265" s="170"/>
      <c r="O265" s="170"/>
      <c r="P265" s="170"/>
      <c r="Q265" s="170"/>
      <c r="R265" s="170"/>
      <c r="S265" s="170"/>
      <c r="T265" s="327">
        <v>264</v>
      </c>
      <c r="U265" s="373" t="s">
        <v>342</v>
      </c>
      <c r="V265" s="376">
        <v>2</v>
      </c>
      <c r="W265" s="228"/>
      <c r="X265" s="270"/>
      <c r="Y265" s="270"/>
      <c r="Z265" s="376">
        <v>2</v>
      </c>
    </row>
    <row r="266" spans="10:26" s="83" customFormat="1" x14ac:dyDescent="0.2">
      <c r="J266" s="359"/>
      <c r="K266" s="360"/>
      <c r="L266" s="343"/>
      <c r="M266" s="343"/>
      <c r="N266" s="170"/>
      <c r="O266" s="170"/>
      <c r="P266" s="170"/>
      <c r="Q266" s="170"/>
      <c r="R266" s="170"/>
      <c r="S266" s="170"/>
      <c r="T266" s="327">
        <v>265</v>
      </c>
      <c r="U266" s="373" t="s">
        <v>343</v>
      </c>
      <c r="V266" s="376">
        <v>2</v>
      </c>
      <c r="W266" s="228"/>
      <c r="X266" s="270"/>
      <c r="Y266" s="270"/>
      <c r="Z266" s="376">
        <v>2</v>
      </c>
    </row>
    <row r="267" spans="10:26" s="83" customFormat="1" x14ac:dyDescent="0.2">
      <c r="J267" s="359"/>
      <c r="K267" s="360"/>
      <c r="L267" s="343"/>
      <c r="M267" s="343"/>
      <c r="N267" s="170"/>
      <c r="O267" s="170"/>
      <c r="P267" s="170"/>
      <c r="Q267" s="170"/>
      <c r="R267" s="170"/>
      <c r="S267" s="170"/>
      <c r="T267" s="327">
        <v>266</v>
      </c>
      <c r="U267" s="373" t="s">
        <v>344</v>
      </c>
      <c r="V267" s="376">
        <v>2</v>
      </c>
      <c r="W267" s="228"/>
      <c r="X267" s="270"/>
      <c r="Y267" s="270"/>
      <c r="Z267" s="376">
        <v>2</v>
      </c>
    </row>
    <row r="268" spans="10:26" s="83" customFormat="1" x14ac:dyDescent="0.2">
      <c r="J268" s="359"/>
      <c r="K268" s="360"/>
      <c r="L268" s="343"/>
      <c r="M268" s="343"/>
      <c r="N268" s="170"/>
      <c r="O268" s="170"/>
      <c r="P268" s="170"/>
      <c r="Q268" s="170"/>
      <c r="R268" s="170"/>
      <c r="S268" s="170"/>
      <c r="T268" s="327">
        <v>267</v>
      </c>
      <c r="U268" s="373" t="s">
        <v>345</v>
      </c>
      <c r="V268" s="376">
        <v>2</v>
      </c>
      <c r="W268" s="228"/>
      <c r="X268" s="270"/>
      <c r="Y268" s="270"/>
      <c r="Z268" s="376">
        <v>2</v>
      </c>
    </row>
    <row r="269" spans="10:26" s="83" customFormat="1" x14ac:dyDescent="0.2">
      <c r="J269" s="359"/>
      <c r="K269" s="360"/>
      <c r="L269" s="343"/>
      <c r="M269" s="343"/>
      <c r="N269" s="170"/>
      <c r="O269" s="170"/>
      <c r="P269" s="170"/>
      <c r="Q269" s="170"/>
      <c r="R269" s="170"/>
      <c r="S269" s="170"/>
      <c r="T269" s="327">
        <v>268</v>
      </c>
      <c r="U269" s="373" t="s">
        <v>346</v>
      </c>
      <c r="V269" s="376">
        <v>2</v>
      </c>
      <c r="W269" s="228"/>
      <c r="X269" s="270"/>
      <c r="Y269" s="270"/>
      <c r="Z269" s="376">
        <v>2</v>
      </c>
    </row>
    <row r="270" spans="10:26" s="83" customFormat="1" x14ac:dyDescent="0.2">
      <c r="J270" s="359"/>
      <c r="K270" s="360"/>
      <c r="L270" s="343"/>
      <c r="M270" s="343"/>
      <c r="N270" s="170"/>
      <c r="O270" s="170"/>
      <c r="P270" s="170"/>
      <c r="Q270" s="170"/>
      <c r="R270" s="170"/>
      <c r="S270" s="170"/>
      <c r="T270" s="327">
        <v>269</v>
      </c>
      <c r="U270" s="373" t="s">
        <v>347</v>
      </c>
      <c r="V270" s="376">
        <v>2</v>
      </c>
      <c r="W270" s="228"/>
      <c r="X270" s="270"/>
      <c r="Y270" s="270"/>
      <c r="Z270" s="376">
        <v>2</v>
      </c>
    </row>
    <row r="271" spans="10:26" s="83" customFormat="1" x14ac:dyDescent="0.2">
      <c r="J271" s="359"/>
      <c r="K271" s="360"/>
      <c r="L271" s="343"/>
      <c r="M271" s="343"/>
      <c r="N271" s="170"/>
      <c r="O271" s="170"/>
      <c r="P271" s="170"/>
      <c r="Q271" s="170"/>
      <c r="R271" s="170"/>
      <c r="S271" s="170"/>
      <c r="T271" s="327">
        <v>270</v>
      </c>
      <c r="U271" s="373" t="s">
        <v>348</v>
      </c>
      <c r="V271" s="376">
        <v>3</v>
      </c>
      <c r="W271" s="228"/>
      <c r="X271" s="270"/>
      <c r="Y271" s="270"/>
      <c r="Z271" s="376">
        <v>3</v>
      </c>
    </row>
    <row r="272" spans="10:26" s="83" customFormat="1" x14ac:dyDescent="0.2">
      <c r="J272" s="359"/>
      <c r="K272" s="360"/>
      <c r="L272" s="343"/>
      <c r="M272" s="343"/>
      <c r="N272" s="170"/>
      <c r="O272" s="170"/>
      <c r="P272" s="170"/>
      <c r="Q272" s="170"/>
      <c r="R272" s="170"/>
      <c r="S272" s="170"/>
      <c r="T272" s="327">
        <v>271</v>
      </c>
      <c r="U272" s="373" t="s">
        <v>349</v>
      </c>
      <c r="V272" s="376">
        <v>2</v>
      </c>
      <c r="W272" s="228"/>
      <c r="X272" s="270"/>
      <c r="Y272" s="270"/>
      <c r="Z272" s="376">
        <v>2</v>
      </c>
    </row>
    <row r="273" spans="10:26" s="83" customFormat="1" x14ac:dyDescent="0.2">
      <c r="J273" s="359"/>
      <c r="K273" s="360"/>
      <c r="L273" s="343"/>
      <c r="M273" s="343"/>
      <c r="N273" s="170"/>
      <c r="O273" s="170"/>
      <c r="P273" s="170"/>
      <c r="Q273" s="170"/>
      <c r="R273" s="170"/>
      <c r="S273" s="170"/>
      <c r="T273" s="327">
        <v>272</v>
      </c>
      <c r="U273" s="373" t="s">
        <v>350</v>
      </c>
      <c r="V273" s="376">
        <v>2</v>
      </c>
      <c r="W273" s="228"/>
      <c r="X273" s="270"/>
      <c r="Y273" s="270"/>
      <c r="Z273" s="376">
        <v>2</v>
      </c>
    </row>
    <row r="274" spans="10:26" s="83" customFormat="1" x14ac:dyDescent="0.2">
      <c r="J274" s="359"/>
      <c r="K274" s="360"/>
      <c r="L274" s="343"/>
      <c r="M274" s="343"/>
      <c r="N274" s="170"/>
      <c r="O274" s="170"/>
      <c r="P274" s="170"/>
      <c r="Q274" s="170"/>
      <c r="R274" s="170"/>
      <c r="S274" s="170"/>
      <c r="T274" s="327">
        <v>273</v>
      </c>
      <c r="U274" s="373" t="s">
        <v>351</v>
      </c>
      <c r="V274" s="376">
        <v>2</v>
      </c>
      <c r="W274" s="228"/>
      <c r="X274" s="270"/>
      <c r="Y274" s="270"/>
      <c r="Z274" s="376">
        <v>2</v>
      </c>
    </row>
    <row r="275" spans="10:26" s="83" customFormat="1" x14ac:dyDescent="0.2">
      <c r="J275" s="359"/>
      <c r="K275" s="360"/>
      <c r="L275" s="343"/>
      <c r="M275" s="343"/>
      <c r="N275" s="170"/>
      <c r="O275" s="170"/>
      <c r="P275" s="170"/>
      <c r="Q275" s="170"/>
      <c r="R275" s="170"/>
      <c r="S275" s="170"/>
      <c r="T275" s="327">
        <v>274</v>
      </c>
      <c r="U275" s="373" t="s">
        <v>352</v>
      </c>
      <c r="V275" s="376">
        <v>2</v>
      </c>
      <c r="W275" s="228"/>
      <c r="X275" s="270"/>
      <c r="Y275" s="270"/>
      <c r="Z275" s="376">
        <v>2</v>
      </c>
    </row>
    <row r="276" spans="10:26" s="83" customFormat="1" x14ac:dyDescent="0.2">
      <c r="J276" s="359"/>
      <c r="K276" s="360"/>
      <c r="L276" s="343"/>
      <c r="M276" s="343"/>
      <c r="N276" s="170"/>
      <c r="O276" s="170"/>
      <c r="P276" s="170"/>
      <c r="Q276" s="170"/>
      <c r="R276" s="170"/>
      <c r="S276" s="170"/>
      <c r="T276" s="327">
        <v>275</v>
      </c>
      <c r="U276" s="373" t="s">
        <v>353</v>
      </c>
      <c r="V276" s="376">
        <v>2</v>
      </c>
      <c r="W276" s="228"/>
      <c r="X276" s="270"/>
      <c r="Y276" s="270"/>
      <c r="Z276" s="376">
        <v>2</v>
      </c>
    </row>
    <row r="277" spans="10:26" s="83" customFormat="1" x14ac:dyDescent="0.2">
      <c r="J277" s="359"/>
      <c r="K277" s="360"/>
      <c r="L277" s="343"/>
      <c r="M277" s="343"/>
      <c r="N277" s="170"/>
      <c r="O277" s="170"/>
      <c r="P277" s="170"/>
      <c r="Q277" s="170"/>
      <c r="R277" s="170"/>
      <c r="S277" s="170"/>
      <c r="T277" s="327">
        <v>276</v>
      </c>
      <c r="U277" s="373" t="s">
        <v>354</v>
      </c>
      <c r="V277" s="376">
        <v>2</v>
      </c>
      <c r="W277" s="228"/>
      <c r="X277" s="270"/>
      <c r="Y277" s="270"/>
      <c r="Z277" s="376">
        <v>2</v>
      </c>
    </row>
    <row r="278" spans="10:26" s="83" customFormat="1" x14ac:dyDescent="0.2">
      <c r="J278" s="359"/>
      <c r="K278" s="360"/>
      <c r="L278" s="343"/>
      <c r="M278" s="343"/>
      <c r="N278" s="170"/>
      <c r="O278" s="170"/>
      <c r="P278" s="170"/>
      <c r="Q278" s="170"/>
      <c r="R278" s="170"/>
      <c r="S278" s="170"/>
      <c r="T278" s="327">
        <v>277</v>
      </c>
      <c r="U278" s="373" t="s">
        <v>355</v>
      </c>
      <c r="V278" s="376">
        <v>2</v>
      </c>
      <c r="W278" s="228"/>
      <c r="X278" s="270"/>
      <c r="Y278" s="270"/>
      <c r="Z278" s="376">
        <v>2</v>
      </c>
    </row>
    <row r="279" spans="10:26" s="83" customFormat="1" x14ac:dyDescent="0.2">
      <c r="J279" s="359"/>
      <c r="K279" s="360"/>
      <c r="L279" s="343"/>
      <c r="M279" s="343"/>
      <c r="N279" s="170"/>
      <c r="O279" s="170"/>
      <c r="P279" s="170"/>
      <c r="Q279" s="170"/>
      <c r="R279" s="170"/>
      <c r="S279" s="170"/>
      <c r="T279" s="327">
        <v>278</v>
      </c>
      <c r="U279" s="373" t="s">
        <v>356</v>
      </c>
      <c r="V279" s="376">
        <v>3</v>
      </c>
      <c r="W279" s="228"/>
      <c r="X279" s="270"/>
      <c r="Y279" s="270"/>
      <c r="Z279" s="376">
        <v>3</v>
      </c>
    </row>
    <row r="280" spans="10:26" s="83" customFormat="1" x14ac:dyDescent="0.2">
      <c r="J280" s="359"/>
      <c r="K280" s="360"/>
      <c r="L280" s="343"/>
      <c r="M280" s="343"/>
      <c r="N280" s="170"/>
      <c r="O280" s="170"/>
      <c r="P280" s="170"/>
      <c r="Q280" s="170"/>
      <c r="R280" s="170"/>
      <c r="S280" s="170"/>
      <c r="T280" s="327">
        <v>279</v>
      </c>
      <c r="U280" s="373" t="s">
        <v>357</v>
      </c>
      <c r="V280" s="376">
        <v>3</v>
      </c>
      <c r="W280" s="228"/>
      <c r="X280" s="270"/>
      <c r="Y280" s="270"/>
      <c r="Z280" s="376">
        <v>3</v>
      </c>
    </row>
    <row r="281" spans="10:26" s="83" customFormat="1" x14ac:dyDescent="0.2">
      <c r="J281" s="359"/>
      <c r="K281" s="360"/>
      <c r="L281" s="343"/>
      <c r="M281" s="343"/>
      <c r="N281" s="170"/>
      <c r="O281" s="170"/>
      <c r="P281" s="170"/>
      <c r="Q281" s="170"/>
      <c r="R281" s="170"/>
      <c r="S281" s="170"/>
      <c r="T281" s="327">
        <v>280</v>
      </c>
      <c r="U281" s="373" t="s">
        <v>358</v>
      </c>
      <c r="V281" s="376">
        <v>3</v>
      </c>
      <c r="W281" s="228"/>
      <c r="X281" s="270"/>
      <c r="Y281" s="270"/>
      <c r="Z281" s="376">
        <v>3</v>
      </c>
    </row>
    <row r="282" spans="10:26" s="83" customFormat="1" x14ac:dyDescent="0.2">
      <c r="J282" s="359"/>
      <c r="K282" s="360"/>
      <c r="L282" s="343"/>
      <c r="M282" s="343"/>
      <c r="N282" s="170"/>
      <c r="O282" s="170"/>
      <c r="P282" s="170"/>
      <c r="Q282" s="170"/>
      <c r="R282" s="170"/>
      <c r="S282" s="170"/>
      <c r="T282" s="327">
        <v>281</v>
      </c>
      <c r="U282" s="373" t="s">
        <v>359</v>
      </c>
      <c r="V282" s="376">
        <v>3</v>
      </c>
      <c r="W282" s="228"/>
      <c r="X282" s="270"/>
      <c r="Y282" s="270"/>
      <c r="Z282" s="376">
        <v>3</v>
      </c>
    </row>
    <row r="283" spans="10:26" s="83" customFormat="1" x14ac:dyDescent="0.2">
      <c r="J283" s="359"/>
      <c r="K283" s="360"/>
      <c r="L283" s="343"/>
      <c r="M283" s="343"/>
      <c r="N283" s="170"/>
      <c r="O283" s="170"/>
      <c r="P283" s="170"/>
      <c r="Q283" s="170"/>
      <c r="R283" s="170"/>
      <c r="S283" s="170"/>
      <c r="T283" s="327">
        <v>282</v>
      </c>
      <c r="U283" s="373" t="s">
        <v>360</v>
      </c>
      <c r="V283" s="376">
        <v>3</v>
      </c>
      <c r="W283" s="228"/>
      <c r="X283" s="270"/>
      <c r="Y283" s="270"/>
      <c r="Z283" s="376">
        <v>3</v>
      </c>
    </row>
    <row r="284" spans="10:26" s="83" customFormat="1" x14ac:dyDescent="0.2">
      <c r="J284" s="359"/>
      <c r="K284" s="360"/>
      <c r="L284" s="343"/>
      <c r="M284" s="343"/>
      <c r="N284" s="170"/>
      <c r="O284" s="170"/>
      <c r="P284" s="170"/>
      <c r="Q284" s="170"/>
      <c r="R284" s="170"/>
      <c r="S284" s="170"/>
      <c r="T284" s="327">
        <v>283</v>
      </c>
      <c r="U284" s="373" t="s">
        <v>361</v>
      </c>
      <c r="V284" s="376">
        <v>3</v>
      </c>
      <c r="W284" s="228"/>
      <c r="X284" s="270"/>
      <c r="Y284" s="270"/>
      <c r="Z284" s="376">
        <v>3</v>
      </c>
    </row>
    <row r="285" spans="10:26" s="83" customFormat="1" x14ac:dyDescent="0.2">
      <c r="J285" s="359"/>
      <c r="K285" s="360"/>
      <c r="L285" s="343"/>
      <c r="M285" s="343"/>
      <c r="N285" s="170"/>
      <c r="O285" s="170"/>
      <c r="P285" s="170"/>
      <c r="Q285" s="170"/>
      <c r="R285" s="170"/>
      <c r="S285" s="170"/>
      <c r="T285" s="327">
        <v>284</v>
      </c>
      <c r="U285" s="373" t="s">
        <v>362</v>
      </c>
      <c r="V285" s="376">
        <v>3</v>
      </c>
      <c r="W285" s="228"/>
      <c r="X285" s="270"/>
      <c r="Y285" s="270"/>
      <c r="Z285" s="376">
        <v>3</v>
      </c>
    </row>
    <row r="286" spans="10:26" s="83" customFormat="1" x14ac:dyDescent="0.2">
      <c r="J286" s="359"/>
      <c r="K286" s="360"/>
      <c r="L286" s="343"/>
      <c r="M286" s="343"/>
      <c r="N286" s="170"/>
      <c r="O286" s="170"/>
      <c r="P286" s="170"/>
      <c r="Q286" s="170"/>
      <c r="R286" s="170"/>
      <c r="S286" s="170"/>
      <c r="T286" s="327">
        <v>285</v>
      </c>
      <c r="U286" s="373" t="s">
        <v>363</v>
      </c>
      <c r="V286" s="376">
        <v>3</v>
      </c>
      <c r="W286" s="228"/>
      <c r="X286" s="270"/>
      <c r="Y286" s="270"/>
      <c r="Z286" s="376">
        <v>3</v>
      </c>
    </row>
    <row r="287" spans="10:26" s="83" customFormat="1" x14ac:dyDescent="0.2">
      <c r="J287" s="359"/>
      <c r="K287" s="360"/>
      <c r="L287" s="343"/>
      <c r="M287" s="343"/>
      <c r="N287" s="170"/>
      <c r="O287" s="170"/>
      <c r="P287" s="170"/>
      <c r="Q287" s="170"/>
      <c r="R287" s="170"/>
      <c r="S287" s="170"/>
      <c r="T287" s="327">
        <v>286</v>
      </c>
      <c r="U287" s="373" t="s">
        <v>364</v>
      </c>
      <c r="V287" s="376">
        <v>3</v>
      </c>
      <c r="W287" s="228"/>
      <c r="X287" s="270"/>
      <c r="Y287" s="270"/>
      <c r="Z287" s="376">
        <v>3</v>
      </c>
    </row>
    <row r="288" spans="10:26" s="83" customFormat="1" x14ac:dyDescent="0.2">
      <c r="J288" s="359"/>
      <c r="K288" s="360"/>
      <c r="L288" s="343"/>
      <c r="M288" s="343"/>
      <c r="N288" s="170"/>
      <c r="O288" s="170"/>
      <c r="P288" s="170"/>
      <c r="Q288" s="170"/>
      <c r="R288" s="170"/>
      <c r="S288" s="170"/>
      <c r="T288" s="327">
        <v>287</v>
      </c>
      <c r="U288" s="373" t="s">
        <v>365</v>
      </c>
      <c r="V288" s="376">
        <v>3</v>
      </c>
      <c r="W288" s="228"/>
      <c r="X288" s="270"/>
      <c r="Y288" s="270"/>
      <c r="Z288" s="376">
        <v>3</v>
      </c>
    </row>
    <row r="289" spans="10:26" s="83" customFormat="1" x14ac:dyDescent="0.2">
      <c r="J289" s="359"/>
      <c r="K289" s="360"/>
      <c r="L289" s="343"/>
      <c r="M289" s="343"/>
      <c r="N289" s="170"/>
      <c r="O289" s="170"/>
      <c r="P289" s="170"/>
      <c r="Q289" s="170"/>
      <c r="R289" s="170"/>
      <c r="S289" s="170"/>
      <c r="T289" s="327">
        <v>288</v>
      </c>
      <c r="U289" s="373" t="s">
        <v>366</v>
      </c>
      <c r="V289" s="376">
        <v>3</v>
      </c>
      <c r="W289" s="228"/>
      <c r="X289" s="270"/>
      <c r="Y289" s="270"/>
      <c r="Z289" s="376">
        <v>3</v>
      </c>
    </row>
    <row r="290" spans="10:26" s="83" customFormat="1" x14ac:dyDescent="0.2">
      <c r="J290" s="359"/>
      <c r="K290" s="360"/>
      <c r="L290" s="343"/>
      <c r="M290" s="343"/>
      <c r="N290" s="170"/>
      <c r="O290" s="170"/>
      <c r="P290" s="170"/>
      <c r="Q290" s="170"/>
      <c r="R290" s="170"/>
      <c r="S290" s="170"/>
      <c r="T290" s="327">
        <v>289</v>
      </c>
      <c r="U290" s="373" t="s">
        <v>367</v>
      </c>
      <c r="V290" s="376">
        <v>3</v>
      </c>
      <c r="W290" s="228"/>
      <c r="X290" s="270"/>
      <c r="Y290" s="270"/>
      <c r="Z290" s="376">
        <v>3</v>
      </c>
    </row>
    <row r="291" spans="10:26" s="83" customFormat="1" x14ac:dyDescent="0.2">
      <c r="J291" s="359"/>
      <c r="K291" s="360"/>
      <c r="L291" s="343"/>
      <c r="M291" s="343"/>
      <c r="N291" s="170"/>
      <c r="O291" s="170"/>
      <c r="P291" s="170"/>
      <c r="Q291" s="170"/>
      <c r="R291" s="170"/>
      <c r="S291" s="170"/>
      <c r="T291" s="327">
        <v>290</v>
      </c>
      <c r="U291" s="373" t="s">
        <v>368</v>
      </c>
      <c r="V291" s="376">
        <v>3</v>
      </c>
      <c r="W291" s="228"/>
      <c r="X291" s="270"/>
      <c r="Y291" s="270"/>
      <c r="Z291" s="376">
        <v>3</v>
      </c>
    </row>
    <row r="292" spans="10:26" s="83" customFormat="1" x14ac:dyDescent="0.2">
      <c r="J292" s="359"/>
      <c r="K292" s="360"/>
      <c r="L292" s="343"/>
      <c r="M292" s="343"/>
      <c r="N292" s="170"/>
      <c r="O292" s="170"/>
      <c r="P292" s="170"/>
      <c r="Q292" s="170"/>
      <c r="R292" s="170"/>
      <c r="S292" s="170"/>
      <c r="T292" s="327">
        <v>291</v>
      </c>
      <c r="U292" s="373" t="s">
        <v>369</v>
      </c>
      <c r="V292" s="376">
        <v>3</v>
      </c>
      <c r="W292" s="228"/>
      <c r="X292" s="270"/>
      <c r="Y292" s="270"/>
      <c r="Z292" s="376">
        <v>3</v>
      </c>
    </row>
    <row r="293" spans="10:26" s="83" customFormat="1" x14ac:dyDescent="0.2">
      <c r="J293" s="359"/>
      <c r="K293" s="360"/>
      <c r="L293" s="343"/>
      <c r="M293" s="343"/>
      <c r="N293" s="170"/>
      <c r="O293" s="170"/>
      <c r="P293" s="170"/>
      <c r="Q293" s="170"/>
      <c r="R293" s="170"/>
      <c r="S293" s="170"/>
      <c r="T293" s="327">
        <v>292</v>
      </c>
      <c r="U293" s="373" t="s">
        <v>370</v>
      </c>
      <c r="V293" s="376">
        <v>3</v>
      </c>
      <c r="W293" s="228"/>
      <c r="X293" s="270"/>
      <c r="Y293" s="270"/>
      <c r="Z293" s="376">
        <v>3</v>
      </c>
    </row>
    <row r="294" spans="10:26" s="83" customFormat="1" x14ac:dyDescent="0.2">
      <c r="J294" s="359"/>
      <c r="K294" s="360"/>
      <c r="L294" s="343"/>
      <c r="M294" s="343"/>
      <c r="N294" s="170"/>
      <c r="O294" s="170"/>
      <c r="P294" s="170"/>
      <c r="Q294" s="170"/>
      <c r="R294" s="170"/>
      <c r="S294" s="170"/>
      <c r="T294" s="327">
        <v>293</v>
      </c>
      <c r="U294" s="373" t="s">
        <v>371</v>
      </c>
      <c r="V294" s="376">
        <v>3</v>
      </c>
      <c r="W294" s="228"/>
      <c r="X294" s="270"/>
      <c r="Y294" s="270"/>
      <c r="Z294" s="376">
        <v>3</v>
      </c>
    </row>
    <row r="295" spans="10:26" s="83" customFormat="1" x14ac:dyDescent="0.2">
      <c r="J295" s="359"/>
      <c r="K295" s="360"/>
      <c r="L295" s="343"/>
      <c r="M295" s="343"/>
      <c r="N295" s="170"/>
      <c r="O295" s="170"/>
      <c r="P295" s="170"/>
      <c r="Q295" s="170"/>
      <c r="R295" s="170"/>
      <c r="S295" s="170"/>
      <c r="T295" s="327">
        <v>294</v>
      </c>
      <c r="U295" s="373" t="s">
        <v>372</v>
      </c>
      <c r="V295" s="376">
        <v>3</v>
      </c>
      <c r="W295" s="228"/>
      <c r="X295" s="270"/>
      <c r="Y295" s="270"/>
      <c r="Z295" s="376">
        <v>3</v>
      </c>
    </row>
    <row r="296" spans="10:26" s="83" customFormat="1" x14ac:dyDescent="0.2">
      <c r="J296" s="359"/>
      <c r="K296" s="360"/>
      <c r="L296" s="343"/>
      <c r="M296" s="343"/>
      <c r="N296" s="170"/>
      <c r="O296" s="170"/>
      <c r="P296" s="170"/>
      <c r="Q296" s="170"/>
      <c r="R296" s="170"/>
      <c r="S296" s="170"/>
      <c r="T296" s="327">
        <v>295</v>
      </c>
      <c r="U296" s="373" t="s">
        <v>373</v>
      </c>
      <c r="V296" s="376">
        <v>3</v>
      </c>
      <c r="W296" s="228"/>
      <c r="X296" s="270"/>
      <c r="Y296" s="270"/>
      <c r="Z296" s="376">
        <v>3</v>
      </c>
    </row>
    <row r="297" spans="10:26" s="83" customFormat="1" x14ac:dyDescent="0.2">
      <c r="J297" s="359"/>
      <c r="K297" s="360"/>
      <c r="L297" s="343"/>
      <c r="M297" s="343"/>
      <c r="N297" s="170"/>
      <c r="O297" s="170"/>
      <c r="P297" s="170"/>
      <c r="Q297" s="170"/>
      <c r="R297" s="170"/>
      <c r="S297" s="170"/>
      <c r="T297" s="327">
        <v>296</v>
      </c>
      <c r="U297" s="373" t="s">
        <v>374</v>
      </c>
      <c r="V297" s="376">
        <v>3</v>
      </c>
      <c r="W297" s="228"/>
      <c r="X297" s="270"/>
      <c r="Y297" s="270"/>
      <c r="Z297" s="376">
        <v>3</v>
      </c>
    </row>
    <row r="298" spans="10:26" s="83" customFormat="1" x14ac:dyDescent="0.2">
      <c r="J298" s="359"/>
      <c r="K298" s="360"/>
      <c r="L298" s="343"/>
      <c r="M298" s="343"/>
      <c r="N298" s="170"/>
      <c r="O298" s="170"/>
      <c r="P298" s="170"/>
      <c r="Q298" s="170"/>
      <c r="R298" s="170"/>
      <c r="S298" s="170"/>
      <c r="T298" s="327">
        <v>297</v>
      </c>
      <c r="U298" s="373" t="s">
        <v>375</v>
      </c>
      <c r="V298" s="376">
        <v>3</v>
      </c>
      <c r="W298" s="228"/>
      <c r="X298" s="270"/>
      <c r="Y298" s="270"/>
      <c r="Z298" s="376">
        <v>3</v>
      </c>
    </row>
    <row r="299" spans="10:26" s="83" customFormat="1" x14ac:dyDescent="0.2">
      <c r="J299" s="359"/>
      <c r="K299" s="360"/>
      <c r="L299" s="343"/>
      <c r="M299" s="343"/>
      <c r="N299" s="170"/>
      <c r="O299" s="170"/>
      <c r="P299" s="170"/>
      <c r="Q299" s="170"/>
      <c r="R299" s="170"/>
      <c r="S299" s="170"/>
      <c r="T299" s="327">
        <v>298</v>
      </c>
      <c r="U299" s="373" t="s">
        <v>376</v>
      </c>
      <c r="V299" s="376">
        <v>3</v>
      </c>
      <c r="W299" s="228"/>
      <c r="X299" s="270"/>
      <c r="Y299" s="270"/>
      <c r="Z299" s="376">
        <v>3</v>
      </c>
    </row>
    <row r="300" spans="10:26" s="83" customFormat="1" x14ac:dyDescent="0.2">
      <c r="J300" s="359"/>
      <c r="K300" s="360"/>
      <c r="L300" s="343"/>
      <c r="M300" s="343"/>
      <c r="N300" s="170"/>
      <c r="O300" s="170"/>
      <c r="P300" s="170"/>
      <c r="Q300" s="170"/>
      <c r="R300" s="170"/>
      <c r="S300" s="170"/>
      <c r="T300" s="327">
        <v>299</v>
      </c>
      <c r="U300" s="373" t="s">
        <v>377</v>
      </c>
      <c r="V300" s="376">
        <v>3</v>
      </c>
      <c r="W300" s="228"/>
      <c r="X300" s="270"/>
      <c r="Y300" s="270"/>
      <c r="Z300" s="376">
        <v>3</v>
      </c>
    </row>
    <row r="301" spans="10:26" s="83" customFormat="1" x14ac:dyDescent="0.2">
      <c r="J301" s="359"/>
      <c r="K301" s="360"/>
      <c r="L301" s="343"/>
      <c r="M301" s="343"/>
      <c r="N301" s="170"/>
      <c r="O301" s="170"/>
      <c r="P301" s="170"/>
      <c r="Q301" s="170"/>
      <c r="R301" s="170"/>
      <c r="S301" s="170"/>
      <c r="T301" s="327">
        <v>300</v>
      </c>
      <c r="U301" s="373" t="s">
        <v>378</v>
      </c>
      <c r="V301" s="376">
        <v>3</v>
      </c>
      <c r="W301" s="228"/>
      <c r="X301" s="270"/>
      <c r="Y301" s="270"/>
      <c r="Z301" s="376">
        <v>3</v>
      </c>
    </row>
    <row r="302" spans="10:26" s="83" customFormat="1" x14ac:dyDescent="0.2">
      <c r="J302" s="359"/>
      <c r="K302" s="360"/>
      <c r="L302" s="343"/>
      <c r="M302" s="343"/>
      <c r="N302" s="170"/>
      <c r="O302" s="170"/>
      <c r="P302" s="170"/>
      <c r="Q302" s="170"/>
      <c r="R302" s="170"/>
      <c r="S302" s="170"/>
      <c r="T302" s="327">
        <v>301</v>
      </c>
      <c r="U302" s="373" t="s">
        <v>379</v>
      </c>
      <c r="V302" s="376">
        <v>3</v>
      </c>
      <c r="W302" s="228"/>
      <c r="X302" s="270"/>
      <c r="Y302" s="270"/>
      <c r="Z302" s="376">
        <v>3</v>
      </c>
    </row>
    <row r="303" spans="10:26" s="83" customFormat="1" x14ac:dyDescent="0.2">
      <c r="J303" s="359"/>
      <c r="K303" s="360"/>
      <c r="L303" s="343"/>
      <c r="M303" s="343"/>
      <c r="N303" s="170"/>
      <c r="O303" s="170"/>
      <c r="P303" s="170"/>
      <c r="Q303" s="170"/>
      <c r="R303" s="170"/>
      <c r="S303" s="170"/>
      <c r="T303" s="327">
        <v>302</v>
      </c>
      <c r="U303" s="373" t="s">
        <v>380</v>
      </c>
      <c r="V303" s="376">
        <v>3</v>
      </c>
      <c r="W303" s="228"/>
      <c r="X303" s="270"/>
      <c r="Y303" s="270"/>
      <c r="Z303" s="376">
        <v>3</v>
      </c>
    </row>
    <row r="304" spans="10:26" s="83" customFormat="1" x14ac:dyDescent="0.2">
      <c r="J304" s="359"/>
      <c r="K304" s="360"/>
      <c r="L304" s="343"/>
      <c r="M304" s="343"/>
      <c r="N304" s="170"/>
      <c r="O304" s="170"/>
      <c r="P304" s="170"/>
      <c r="Q304" s="170"/>
      <c r="R304" s="170"/>
      <c r="S304" s="170"/>
      <c r="T304" s="327">
        <v>303</v>
      </c>
      <c r="U304" s="373" t="s">
        <v>381</v>
      </c>
      <c r="V304" s="376">
        <v>3</v>
      </c>
      <c r="W304" s="228"/>
      <c r="X304" s="270"/>
      <c r="Y304" s="270"/>
      <c r="Z304" s="376">
        <v>3</v>
      </c>
    </row>
    <row r="305" spans="10:54" s="83" customFormat="1" x14ac:dyDescent="0.2">
      <c r="J305" s="359"/>
      <c r="K305" s="360"/>
      <c r="L305" s="343"/>
      <c r="M305" s="343"/>
      <c r="N305" s="170"/>
      <c r="O305" s="170"/>
      <c r="P305" s="170"/>
      <c r="Q305" s="170"/>
      <c r="R305" s="170"/>
      <c r="S305" s="170"/>
      <c r="T305" s="327">
        <v>304</v>
      </c>
      <c r="U305" s="373" t="s">
        <v>382</v>
      </c>
      <c r="V305" s="376">
        <v>2</v>
      </c>
      <c r="W305" s="228"/>
      <c r="X305" s="270"/>
      <c r="Y305" s="270"/>
      <c r="Z305" s="376">
        <v>2</v>
      </c>
    </row>
    <row r="306" spans="10:54" s="83" customFormat="1" x14ac:dyDescent="0.2">
      <c r="J306" s="359"/>
      <c r="K306" s="360"/>
      <c r="L306" s="343"/>
      <c r="M306" s="343"/>
      <c r="N306" s="170"/>
      <c r="O306" s="170"/>
      <c r="P306" s="170"/>
      <c r="Q306" s="170"/>
      <c r="R306" s="170"/>
      <c r="S306" s="170"/>
      <c r="T306" s="327">
        <v>305</v>
      </c>
      <c r="U306" s="373" t="s">
        <v>383</v>
      </c>
      <c r="V306" s="376">
        <v>2</v>
      </c>
      <c r="W306" s="228"/>
      <c r="X306" s="270"/>
      <c r="Y306" s="270"/>
      <c r="Z306" s="376">
        <v>2</v>
      </c>
    </row>
    <row r="307" spans="10:54" s="83" customFormat="1" x14ac:dyDescent="0.2">
      <c r="J307" s="359"/>
      <c r="K307" s="360"/>
      <c r="L307" s="343"/>
      <c r="M307" s="343"/>
      <c r="N307" s="170"/>
      <c r="O307" s="170"/>
      <c r="P307" s="170"/>
      <c r="Q307" s="170"/>
      <c r="R307" s="170"/>
      <c r="S307" s="170"/>
      <c r="T307" s="327">
        <v>306</v>
      </c>
      <c r="U307" s="373" t="s">
        <v>384</v>
      </c>
      <c r="V307" s="376">
        <v>3</v>
      </c>
      <c r="W307" s="228"/>
      <c r="X307" s="270"/>
      <c r="Y307" s="270"/>
      <c r="Z307" s="376">
        <v>3</v>
      </c>
    </row>
    <row r="308" spans="10:54" s="83" customFormat="1" x14ac:dyDescent="0.2">
      <c r="J308" s="359"/>
      <c r="K308" s="360"/>
      <c r="L308" s="343"/>
      <c r="M308" s="343"/>
      <c r="N308" s="170"/>
      <c r="O308" s="170"/>
      <c r="P308" s="170"/>
      <c r="Q308" s="170"/>
      <c r="R308" s="170"/>
      <c r="S308" s="170"/>
      <c r="T308" s="327">
        <v>307</v>
      </c>
      <c r="U308" s="373" t="s">
        <v>385</v>
      </c>
      <c r="V308" s="376">
        <v>3</v>
      </c>
      <c r="W308" s="228"/>
      <c r="X308" s="270"/>
      <c r="Y308" s="270"/>
      <c r="Z308" s="376">
        <v>3</v>
      </c>
    </row>
    <row r="309" spans="10:54" s="83" customFormat="1" x14ac:dyDescent="0.2">
      <c r="J309" s="359"/>
      <c r="K309" s="360"/>
      <c r="L309" s="343"/>
      <c r="M309" s="343"/>
      <c r="N309" s="170"/>
      <c r="O309" s="170"/>
      <c r="P309" s="170"/>
      <c r="Q309" s="170"/>
      <c r="R309" s="170"/>
      <c r="S309" s="170"/>
      <c r="T309" s="327">
        <v>308</v>
      </c>
      <c r="U309" s="373" t="s">
        <v>386</v>
      </c>
      <c r="V309" s="376">
        <v>3</v>
      </c>
      <c r="W309" s="228"/>
      <c r="X309" s="270"/>
      <c r="Y309" s="270"/>
      <c r="Z309" s="376">
        <v>3</v>
      </c>
    </row>
    <row r="310" spans="10:54" s="83" customFormat="1" x14ac:dyDescent="0.2">
      <c r="J310" s="359"/>
      <c r="K310" s="360"/>
      <c r="L310" s="343"/>
      <c r="M310" s="343"/>
      <c r="N310" s="170"/>
      <c r="O310" s="170"/>
      <c r="P310" s="170"/>
      <c r="Q310" s="170"/>
      <c r="R310" s="170"/>
      <c r="S310" s="170"/>
      <c r="T310" s="327">
        <v>309</v>
      </c>
      <c r="U310" s="373" t="s">
        <v>387</v>
      </c>
      <c r="V310" s="376">
        <v>3</v>
      </c>
      <c r="W310" s="228"/>
      <c r="X310" s="270"/>
      <c r="Y310" s="270"/>
      <c r="Z310" s="376">
        <v>3</v>
      </c>
    </row>
    <row r="311" spans="10:54" s="83" customFormat="1" x14ac:dyDescent="0.2">
      <c r="J311" s="359"/>
      <c r="K311" s="360"/>
      <c r="L311" s="343"/>
      <c r="M311" s="343"/>
      <c r="N311" s="170"/>
      <c r="O311" s="170"/>
      <c r="P311" s="170"/>
      <c r="Q311" s="170"/>
      <c r="R311" s="170"/>
      <c r="S311" s="170"/>
      <c r="T311" s="327">
        <v>310</v>
      </c>
      <c r="U311" s="373" t="s">
        <v>388</v>
      </c>
      <c r="V311" s="376">
        <v>3</v>
      </c>
      <c r="W311" s="228"/>
      <c r="X311" s="270"/>
      <c r="Y311" s="270"/>
      <c r="Z311" s="376">
        <v>3</v>
      </c>
    </row>
    <row r="312" spans="10:54" s="83" customFormat="1" x14ac:dyDescent="0.2">
      <c r="J312" s="359"/>
      <c r="K312" s="360"/>
      <c r="L312" s="343"/>
      <c r="M312" s="343"/>
      <c r="N312" s="170"/>
      <c r="O312" s="170"/>
      <c r="P312" s="170"/>
      <c r="Q312" s="170"/>
      <c r="R312" s="170"/>
      <c r="S312" s="170"/>
      <c r="T312" s="327">
        <v>311</v>
      </c>
      <c r="U312" s="373" t="s">
        <v>389</v>
      </c>
      <c r="V312" s="376">
        <v>3</v>
      </c>
      <c r="W312" s="228"/>
      <c r="X312" s="270"/>
      <c r="Y312" s="270"/>
      <c r="Z312" s="376">
        <v>3</v>
      </c>
    </row>
    <row r="313" spans="10:54" s="83" customFormat="1" x14ac:dyDescent="0.2">
      <c r="J313" s="359"/>
      <c r="K313" s="360"/>
      <c r="L313" s="343"/>
      <c r="M313" s="343"/>
      <c r="N313" s="170"/>
      <c r="O313" s="170"/>
      <c r="P313" s="170"/>
      <c r="Q313" s="170"/>
      <c r="R313" s="170"/>
      <c r="S313" s="170"/>
      <c r="T313" s="327">
        <v>312</v>
      </c>
      <c r="U313" s="373" t="s">
        <v>390</v>
      </c>
      <c r="V313" s="376">
        <v>3</v>
      </c>
      <c r="W313" s="228"/>
      <c r="X313" s="270"/>
      <c r="Y313" s="270"/>
      <c r="Z313" s="376">
        <v>3</v>
      </c>
    </row>
    <row r="314" spans="10:54" s="83" customFormat="1" x14ac:dyDescent="0.2">
      <c r="J314" s="359"/>
      <c r="K314" s="360"/>
      <c r="L314" s="343"/>
      <c r="M314" s="343"/>
      <c r="N314" s="170"/>
      <c r="O314" s="170"/>
      <c r="P314" s="170"/>
      <c r="Q314" s="170"/>
      <c r="R314" s="170"/>
      <c r="S314" s="170"/>
      <c r="T314" s="327">
        <v>313</v>
      </c>
      <c r="U314" s="373" t="s">
        <v>391</v>
      </c>
      <c r="V314" s="376">
        <v>3</v>
      </c>
      <c r="W314" s="228"/>
      <c r="X314" s="270"/>
      <c r="Y314" s="270"/>
      <c r="Z314" s="376">
        <v>3</v>
      </c>
    </row>
    <row r="315" spans="10:54" s="83" customFormat="1" x14ac:dyDescent="0.2">
      <c r="J315" s="359"/>
      <c r="K315" s="360"/>
      <c r="L315" s="343"/>
      <c r="M315" s="343"/>
      <c r="N315" s="170"/>
      <c r="O315" s="170"/>
      <c r="P315" s="170"/>
      <c r="Q315" s="170"/>
      <c r="R315" s="170"/>
      <c r="S315" s="170"/>
      <c r="T315" s="327">
        <v>314</v>
      </c>
      <c r="U315" s="373" t="s">
        <v>392</v>
      </c>
      <c r="V315" s="376">
        <v>3</v>
      </c>
      <c r="W315" s="228"/>
      <c r="X315" s="270"/>
      <c r="Y315" s="270"/>
      <c r="Z315" s="376">
        <v>3</v>
      </c>
    </row>
    <row r="316" spans="10:54" s="83" customFormat="1" x14ac:dyDescent="0.2">
      <c r="J316" s="359"/>
      <c r="K316" s="360"/>
      <c r="L316" s="343"/>
      <c r="M316" s="343"/>
      <c r="N316" s="170"/>
      <c r="O316" s="170"/>
      <c r="P316" s="170"/>
      <c r="Q316" s="170"/>
      <c r="R316" s="170"/>
      <c r="S316" s="170"/>
      <c r="T316" s="327">
        <v>315</v>
      </c>
      <c r="U316" s="373" t="s">
        <v>393</v>
      </c>
      <c r="V316" s="376">
        <v>3</v>
      </c>
      <c r="W316" s="228"/>
      <c r="X316" s="270"/>
      <c r="Y316" s="270"/>
      <c r="Z316" s="376">
        <v>3</v>
      </c>
    </row>
    <row r="317" spans="10:54" s="83" customFormat="1" x14ac:dyDescent="0.2">
      <c r="J317" s="359"/>
      <c r="K317" s="360"/>
      <c r="L317" s="343"/>
      <c r="M317" s="343"/>
      <c r="N317" s="170"/>
      <c r="O317" s="170"/>
      <c r="P317" s="170"/>
      <c r="Q317" s="170"/>
      <c r="R317" s="170"/>
      <c r="S317" s="170"/>
      <c r="T317" s="327">
        <v>316</v>
      </c>
      <c r="U317" s="373" t="s">
        <v>394</v>
      </c>
      <c r="V317" s="376">
        <v>3</v>
      </c>
      <c r="W317" s="228"/>
      <c r="X317" s="270"/>
      <c r="Y317" s="270"/>
      <c r="Z317" s="376">
        <v>3</v>
      </c>
    </row>
    <row r="318" spans="10:54" s="83" customFormat="1" x14ac:dyDescent="0.2">
      <c r="J318" s="359"/>
      <c r="K318" s="360"/>
      <c r="L318" s="343"/>
      <c r="M318" s="343"/>
      <c r="N318" s="170"/>
      <c r="O318" s="170"/>
      <c r="P318" s="170"/>
      <c r="Q318" s="170"/>
      <c r="R318" s="170"/>
      <c r="S318" s="170"/>
      <c r="T318" s="327">
        <v>317</v>
      </c>
      <c r="U318" s="373" t="s">
        <v>395</v>
      </c>
      <c r="V318" s="376">
        <v>3</v>
      </c>
      <c r="W318" s="228"/>
      <c r="X318" s="270"/>
      <c r="Y318" s="270"/>
      <c r="Z318" s="376">
        <v>3</v>
      </c>
    </row>
    <row r="319" spans="10:54" s="83" customFormat="1" x14ac:dyDescent="0.2">
      <c r="J319" s="359"/>
      <c r="K319" s="360"/>
      <c r="L319" s="343"/>
      <c r="M319" s="343"/>
      <c r="N319" s="170"/>
      <c r="O319" s="170"/>
      <c r="P319" s="170"/>
      <c r="Q319" s="170"/>
      <c r="R319" s="170"/>
      <c r="S319" s="170"/>
      <c r="T319" s="327">
        <v>318</v>
      </c>
      <c r="U319" s="373" t="s">
        <v>396</v>
      </c>
      <c r="V319" s="376">
        <v>3</v>
      </c>
      <c r="W319" s="228"/>
      <c r="X319" s="270"/>
      <c r="Y319" s="270"/>
      <c r="Z319" s="376">
        <v>3</v>
      </c>
    </row>
    <row r="320" spans="10:54" s="228" customFormat="1" x14ac:dyDescent="0.2">
      <c r="J320" s="361"/>
      <c r="K320" s="360"/>
      <c r="L320" s="343"/>
      <c r="M320" s="343"/>
      <c r="N320" s="170"/>
      <c r="O320" s="170"/>
      <c r="P320" s="170"/>
      <c r="Q320" s="170"/>
      <c r="R320" s="170"/>
      <c r="S320" s="170"/>
      <c r="T320" s="327">
        <v>319</v>
      </c>
      <c r="U320" s="373" t="s">
        <v>397</v>
      </c>
      <c r="V320" s="376">
        <v>3</v>
      </c>
      <c r="X320" s="270"/>
      <c r="Y320" s="270"/>
      <c r="Z320" s="376">
        <v>3</v>
      </c>
      <c r="AB320" s="83"/>
      <c r="AC320" s="83"/>
      <c r="AD320" s="83"/>
      <c r="AE320" s="83"/>
      <c r="AF320" s="83"/>
      <c r="AG320" s="83"/>
      <c r="AH320" s="83"/>
      <c r="AI320" s="83"/>
      <c r="AJ320" s="83"/>
      <c r="AK320" s="83"/>
      <c r="AL320" s="83"/>
      <c r="AM320" s="83"/>
      <c r="AN320" s="83"/>
      <c r="AO320" s="83"/>
      <c r="AP320" s="83"/>
      <c r="AQ320" s="83"/>
      <c r="AR320" s="83"/>
      <c r="AS320" s="83"/>
      <c r="AT320" s="83"/>
      <c r="AU320" s="83"/>
      <c r="AV320" s="83"/>
      <c r="AW320" s="83"/>
      <c r="AX320" s="83"/>
      <c r="AY320" s="83"/>
      <c r="AZ320" s="83"/>
      <c r="BA320" s="83"/>
      <c r="BB320" s="83"/>
    </row>
    <row r="321" spans="10:54" s="228" customFormat="1" x14ac:dyDescent="0.2">
      <c r="J321" s="361"/>
      <c r="K321" s="360"/>
      <c r="L321" s="343"/>
      <c r="M321" s="343"/>
      <c r="N321" s="170"/>
      <c r="O321" s="170"/>
      <c r="P321" s="170"/>
      <c r="Q321" s="170"/>
      <c r="R321" s="170"/>
      <c r="S321" s="170"/>
      <c r="T321" s="327">
        <v>320</v>
      </c>
      <c r="U321" s="373" t="s">
        <v>398</v>
      </c>
      <c r="V321" s="376">
        <v>3</v>
      </c>
      <c r="X321" s="270"/>
      <c r="Y321" s="270"/>
      <c r="Z321" s="376">
        <v>3</v>
      </c>
      <c r="AB321" s="83"/>
      <c r="AC321" s="83"/>
      <c r="AD321" s="83"/>
      <c r="AE321" s="83"/>
      <c r="AF321" s="83"/>
      <c r="AG321" s="83"/>
      <c r="AH321" s="83"/>
      <c r="AI321" s="83"/>
      <c r="AJ321" s="83"/>
      <c r="AK321" s="83"/>
      <c r="AL321" s="83"/>
      <c r="AM321" s="83"/>
      <c r="AN321" s="83"/>
      <c r="AO321" s="83"/>
      <c r="AP321" s="83"/>
      <c r="AQ321" s="83"/>
      <c r="AR321" s="83"/>
      <c r="AS321" s="83"/>
      <c r="AT321" s="83"/>
      <c r="AU321" s="83"/>
      <c r="AV321" s="83"/>
      <c r="AW321" s="83"/>
      <c r="AX321" s="83"/>
      <c r="AY321" s="83"/>
      <c r="AZ321" s="83"/>
      <c r="BA321" s="83"/>
      <c r="BB321" s="83"/>
    </row>
    <row r="322" spans="10:54" s="228" customFormat="1" x14ac:dyDescent="0.2">
      <c r="J322" s="361"/>
      <c r="K322" s="360"/>
      <c r="L322" s="343"/>
      <c r="M322" s="343"/>
      <c r="N322" s="170"/>
      <c r="O322" s="170"/>
      <c r="P322" s="170"/>
      <c r="Q322" s="170"/>
      <c r="R322" s="170"/>
      <c r="S322" s="170"/>
      <c r="T322" s="327">
        <v>321</v>
      </c>
      <c r="U322" s="373" t="s">
        <v>399</v>
      </c>
      <c r="V322" s="376">
        <v>3</v>
      </c>
      <c r="X322" s="270"/>
      <c r="Y322" s="270"/>
      <c r="Z322" s="376">
        <v>3</v>
      </c>
      <c r="AB322" s="83"/>
      <c r="AC322" s="83"/>
      <c r="AD322" s="83"/>
      <c r="AE322" s="83"/>
      <c r="AF322" s="83"/>
      <c r="AG322" s="83"/>
      <c r="AH322" s="83"/>
      <c r="AI322" s="83"/>
      <c r="AJ322" s="83"/>
      <c r="AK322" s="83"/>
      <c r="AL322" s="83"/>
      <c r="AM322" s="83"/>
      <c r="AN322" s="83"/>
      <c r="AO322" s="83"/>
      <c r="AP322" s="83"/>
      <c r="AQ322" s="83"/>
      <c r="AR322" s="83"/>
      <c r="AS322" s="83"/>
      <c r="AT322" s="83"/>
      <c r="AU322" s="83"/>
      <c r="AV322" s="83"/>
      <c r="AW322" s="83"/>
      <c r="AX322" s="83"/>
      <c r="AY322" s="83"/>
      <c r="AZ322" s="83"/>
      <c r="BA322" s="83"/>
      <c r="BB322" s="83"/>
    </row>
    <row r="323" spans="10:54" s="228" customFormat="1" x14ac:dyDescent="0.2">
      <c r="J323" s="361"/>
      <c r="K323" s="360"/>
      <c r="L323" s="343"/>
      <c r="M323" s="343"/>
      <c r="N323" s="170"/>
      <c r="O323" s="170"/>
      <c r="P323" s="170"/>
      <c r="Q323" s="170"/>
      <c r="R323" s="170"/>
      <c r="S323" s="170"/>
      <c r="T323" s="327">
        <v>322</v>
      </c>
      <c r="U323" s="373" t="s">
        <v>400</v>
      </c>
      <c r="V323" s="376">
        <v>3</v>
      </c>
      <c r="X323" s="270"/>
      <c r="Y323" s="270"/>
      <c r="Z323" s="376">
        <v>3</v>
      </c>
      <c r="AB323" s="83"/>
      <c r="AC323" s="83"/>
      <c r="AD323" s="83"/>
      <c r="AE323" s="83"/>
      <c r="AF323" s="83"/>
      <c r="AG323" s="83"/>
      <c r="AH323" s="83"/>
      <c r="AI323" s="83"/>
      <c r="AJ323" s="83"/>
      <c r="AK323" s="83"/>
      <c r="AL323" s="83"/>
      <c r="AM323" s="83"/>
      <c r="AN323" s="83"/>
      <c r="AO323" s="83"/>
      <c r="AP323" s="83"/>
      <c r="AQ323" s="83"/>
      <c r="AR323" s="83"/>
      <c r="AS323" s="83"/>
      <c r="AT323" s="83"/>
      <c r="AU323" s="83"/>
      <c r="AV323" s="83"/>
      <c r="AW323" s="83"/>
      <c r="AX323" s="83"/>
      <c r="AY323" s="83"/>
      <c r="AZ323" s="83"/>
      <c r="BA323" s="83"/>
      <c r="BB323" s="83"/>
    </row>
    <row r="324" spans="10:54" s="228" customFormat="1" x14ac:dyDescent="0.2">
      <c r="J324" s="361"/>
      <c r="K324" s="360"/>
      <c r="L324" s="343"/>
      <c r="M324" s="343"/>
      <c r="N324" s="170"/>
      <c r="O324" s="170"/>
      <c r="P324" s="170"/>
      <c r="Q324" s="170"/>
      <c r="R324" s="170"/>
      <c r="S324" s="170"/>
      <c r="T324" s="327">
        <v>323</v>
      </c>
      <c r="U324" s="373" t="s">
        <v>401</v>
      </c>
      <c r="V324" s="376">
        <v>1</v>
      </c>
      <c r="X324" s="270"/>
      <c r="Y324" s="270"/>
      <c r="Z324" s="376">
        <v>1</v>
      </c>
      <c r="AB324" s="83"/>
      <c r="AC324" s="83"/>
      <c r="AD324" s="83"/>
      <c r="AE324" s="83"/>
      <c r="AF324" s="83"/>
      <c r="AG324" s="83"/>
      <c r="AH324" s="83"/>
      <c r="AI324" s="83"/>
      <c r="AJ324" s="83"/>
      <c r="AK324" s="83"/>
      <c r="AL324" s="83"/>
      <c r="AM324" s="83"/>
      <c r="AN324" s="83"/>
      <c r="AO324" s="83"/>
      <c r="AP324" s="83"/>
      <c r="AQ324" s="83"/>
      <c r="AR324" s="83"/>
      <c r="AS324" s="83"/>
      <c r="AT324" s="83"/>
      <c r="AU324" s="83"/>
      <c r="AV324" s="83"/>
      <c r="AW324" s="83"/>
      <c r="AX324" s="83"/>
      <c r="AY324" s="83"/>
      <c r="AZ324" s="83"/>
      <c r="BA324" s="83"/>
      <c r="BB324" s="83"/>
    </row>
    <row r="325" spans="10:54" s="228" customFormat="1" x14ac:dyDescent="0.2">
      <c r="J325" s="361"/>
      <c r="K325" s="360"/>
      <c r="L325" s="343"/>
      <c r="M325" s="343"/>
      <c r="N325" s="170"/>
      <c r="O325" s="170"/>
      <c r="P325" s="170"/>
      <c r="Q325" s="170"/>
      <c r="R325" s="170"/>
      <c r="S325" s="170"/>
      <c r="T325" s="327">
        <v>324</v>
      </c>
      <c r="U325" s="373" t="s">
        <v>402</v>
      </c>
      <c r="V325" s="376">
        <v>1</v>
      </c>
      <c r="X325" s="270"/>
      <c r="Y325" s="270"/>
      <c r="Z325" s="376">
        <v>1</v>
      </c>
      <c r="AB325" s="83"/>
      <c r="AC325" s="83"/>
      <c r="AD325" s="83"/>
      <c r="AE325" s="83"/>
      <c r="AF325" s="83"/>
      <c r="AG325" s="83"/>
      <c r="AH325" s="83"/>
      <c r="AI325" s="83"/>
      <c r="AJ325" s="83"/>
      <c r="AK325" s="83"/>
      <c r="AL325" s="83"/>
      <c r="AM325" s="83"/>
      <c r="AN325" s="83"/>
      <c r="AO325" s="83"/>
      <c r="AP325" s="83"/>
      <c r="AQ325" s="83"/>
      <c r="AR325" s="83"/>
      <c r="AS325" s="83"/>
      <c r="AT325" s="83"/>
      <c r="AU325" s="83"/>
      <c r="AV325" s="83"/>
      <c r="AW325" s="83"/>
      <c r="AX325" s="83"/>
      <c r="AY325" s="83"/>
      <c r="AZ325" s="83"/>
      <c r="BA325" s="83"/>
      <c r="BB325" s="83"/>
    </row>
    <row r="326" spans="10:54" s="228" customFormat="1" x14ac:dyDescent="0.2">
      <c r="J326" s="361"/>
      <c r="K326" s="360"/>
      <c r="L326" s="343"/>
      <c r="M326" s="343"/>
      <c r="N326" s="170"/>
      <c r="O326" s="170"/>
      <c r="P326" s="170"/>
      <c r="Q326" s="170"/>
      <c r="R326" s="170"/>
      <c r="S326" s="170"/>
      <c r="T326" s="327">
        <v>325</v>
      </c>
      <c r="U326" s="373" t="s">
        <v>403</v>
      </c>
      <c r="V326" s="376">
        <v>1</v>
      </c>
      <c r="X326" s="270"/>
      <c r="Y326" s="270"/>
      <c r="Z326" s="376">
        <v>1</v>
      </c>
      <c r="AB326" s="83"/>
      <c r="AC326" s="83"/>
      <c r="AD326" s="83"/>
      <c r="AE326" s="83"/>
      <c r="AF326" s="83"/>
      <c r="AG326" s="83"/>
      <c r="AH326" s="83"/>
      <c r="AI326" s="83"/>
      <c r="AJ326" s="83"/>
      <c r="AK326" s="83"/>
      <c r="AL326" s="83"/>
      <c r="AM326" s="83"/>
      <c r="AN326" s="83"/>
      <c r="AO326" s="83"/>
      <c r="AP326" s="83"/>
      <c r="AQ326" s="83"/>
      <c r="AR326" s="83"/>
      <c r="AS326" s="83"/>
      <c r="AT326" s="83"/>
      <c r="AU326" s="83"/>
      <c r="AV326" s="83"/>
      <c r="AW326" s="83"/>
      <c r="AX326" s="83"/>
      <c r="AY326" s="83"/>
      <c r="AZ326" s="83"/>
      <c r="BA326" s="83"/>
      <c r="BB326" s="83"/>
    </row>
    <row r="327" spans="10:54" s="228" customFormat="1" x14ac:dyDescent="0.2">
      <c r="J327" s="361"/>
      <c r="K327" s="360"/>
      <c r="L327" s="343"/>
      <c r="M327" s="343"/>
      <c r="N327" s="170"/>
      <c r="O327" s="170"/>
      <c r="P327" s="170"/>
      <c r="Q327" s="170"/>
      <c r="R327" s="170"/>
      <c r="S327" s="170"/>
      <c r="T327" s="327">
        <v>326</v>
      </c>
      <c r="U327" s="373" t="s">
        <v>404</v>
      </c>
      <c r="V327" s="376">
        <v>1</v>
      </c>
      <c r="X327" s="270"/>
      <c r="Y327" s="270"/>
      <c r="Z327" s="376">
        <v>1</v>
      </c>
      <c r="AB327" s="83"/>
      <c r="AC327" s="83"/>
      <c r="AD327" s="83"/>
      <c r="AE327" s="83"/>
      <c r="AF327" s="83"/>
      <c r="AG327" s="83"/>
      <c r="AH327" s="83"/>
      <c r="AI327" s="83"/>
      <c r="AJ327" s="83"/>
      <c r="AK327" s="83"/>
      <c r="AL327" s="83"/>
      <c r="AM327" s="83"/>
      <c r="AN327" s="83"/>
      <c r="AO327" s="83"/>
      <c r="AP327" s="83"/>
      <c r="AQ327" s="83"/>
      <c r="AR327" s="83"/>
      <c r="AS327" s="83"/>
      <c r="AT327" s="83"/>
      <c r="AU327" s="83"/>
      <c r="AV327" s="83"/>
      <c r="AW327" s="83"/>
      <c r="AX327" s="83"/>
      <c r="AY327" s="83"/>
      <c r="AZ327" s="83"/>
      <c r="BA327" s="83"/>
      <c r="BB327" s="83"/>
    </row>
    <row r="328" spans="10:54" s="228" customFormat="1" x14ac:dyDescent="0.2">
      <c r="J328" s="361"/>
      <c r="K328" s="360"/>
      <c r="L328" s="343"/>
      <c r="M328" s="343"/>
      <c r="N328" s="170"/>
      <c r="O328" s="170"/>
      <c r="P328" s="170"/>
      <c r="Q328" s="170"/>
      <c r="R328" s="170"/>
      <c r="S328" s="170"/>
      <c r="T328" s="327">
        <v>327</v>
      </c>
      <c r="U328" s="373" t="s">
        <v>405</v>
      </c>
      <c r="V328" s="376">
        <v>3</v>
      </c>
      <c r="X328" s="270"/>
      <c r="Y328" s="270"/>
      <c r="Z328" s="376">
        <v>3</v>
      </c>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c r="AZ328" s="83"/>
      <c r="BA328" s="83"/>
      <c r="BB328" s="83"/>
    </row>
    <row r="329" spans="10:54" s="228" customFormat="1" x14ac:dyDescent="0.2">
      <c r="J329" s="361"/>
      <c r="K329" s="360"/>
      <c r="L329" s="343"/>
      <c r="M329" s="343"/>
      <c r="N329" s="170"/>
      <c r="O329" s="170"/>
      <c r="P329" s="170"/>
      <c r="Q329" s="170"/>
      <c r="R329" s="170"/>
      <c r="S329" s="170"/>
      <c r="T329" s="327">
        <v>328</v>
      </c>
      <c r="U329" s="373" t="s">
        <v>406</v>
      </c>
      <c r="V329" s="376">
        <v>1</v>
      </c>
      <c r="X329" s="270"/>
      <c r="Y329" s="270"/>
      <c r="Z329" s="376">
        <v>1</v>
      </c>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c r="AZ329" s="83"/>
      <c r="BA329" s="83"/>
      <c r="BB329" s="83"/>
    </row>
    <row r="330" spans="10:54" s="228" customFormat="1" x14ac:dyDescent="0.2">
      <c r="J330" s="361"/>
      <c r="K330" s="360"/>
      <c r="L330" s="343"/>
      <c r="M330" s="343"/>
      <c r="N330" s="170"/>
      <c r="O330" s="170"/>
      <c r="P330" s="170"/>
      <c r="Q330" s="170"/>
      <c r="R330" s="170"/>
      <c r="S330" s="170"/>
      <c r="T330" s="327">
        <v>329</v>
      </c>
      <c r="U330" s="373" t="s">
        <v>407</v>
      </c>
      <c r="V330" s="376">
        <v>1</v>
      </c>
      <c r="X330" s="270"/>
      <c r="Y330" s="270"/>
      <c r="Z330" s="376">
        <v>1</v>
      </c>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row>
    <row r="331" spans="10:54" s="228" customFormat="1" x14ac:dyDescent="0.2">
      <c r="J331" s="361"/>
      <c r="K331" s="360"/>
      <c r="L331" s="343"/>
      <c r="M331" s="343"/>
      <c r="N331" s="170"/>
      <c r="O331" s="170"/>
      <c r="P331" s="170"/>
      <c r="Q331" s="170"/>
      <c r="R331" s="170"/>
      <c r="S331" s="170"/>
      <c r="T331" s="327">
        <v>330</v>
      </c>
      <c r="U331" s="373" t="s">
        <v>408</v>
      </c>
      <c r="V331" s="376">
        <v>3</v>
      </c>
      <c r="X331" s="270"/>
      <c r="Y331" s="270"/>
      <c r="Z331" s="376">
        <v>3</v>
      </c>
      <c r="AB331" s="83"/>
      <c r="AC331" s="83"/>
      <c r="AD331" s="83"/>
      <c r="AE331" s="83"/>
      <c r="AF331" s="83"/>
      <c r="AG331" s="83"/>
      <c r="AH331" s="83"/>
      <c r="AI331" s="83"/>
      <c r="AJ331" s="83"/>
      <c r="AK331" s="83"/>
      <c r="AL331" s="83"/>
      <c r="AM331" s="83"/>
      <c r="AN331" s="83"/>
      <c r="AO331" s="83"/>
      <c r="AP331" s="83"/>
      <c r="AQ331" s="83"/>
      <c r="AR331" s="83"/>
      <c r="AS331" s="83"/>
      <c r="AT331" s="83"/>
      <c r="AU331" s="83"/>
      <c r="AV331" s="83"/>
      <c r="AW331" s="83"/>
      <c r="AX331" s="83"/>
      <c r="AY331" s="83"/>
      <c r="AZ331" s="83"/>
      <c r="BA331" s="83"/>
      <c r="BB331" s="83"/>
    </row>
    <row r="332" spans="10:54" s="228" customFormat="1" x14ac:dyDescent="0.2">
      <c r="J332" s="361"/>
      <c r="K332" s="360"/>
      <c r="L332" s="343"/>
      <c r="M332" s="343"/>
      <c r="N332" s="170"/>
      <c r="O332" s="170"/>
      <c r="P332" s="170"/>
      <c r="Q332" s="170"/>
      <c r="R332" s="170"/>
      <c r="S332" s="170"/>
      <c r="T332" s="327">
        <v>331</v>
      </c>
      <c r="U332" s="373" t="s">
        <v>409</v>
      </c>
      <c r="V332" s="376">
        <v>3</v>
      </c>
      <c r="X332" s="270"/>
      <c r="Y332" s="270"/>
      <c r="Z332" s="376">
        <v>3</v>
      </c>
      <c r="AB332" s="83"/>
      <c r="AC332" s="83"/>
      <c r="AD332" s="83"/>
      <c r="AE332" s="83"/>
      <c r="AF332" s="83"/>
      <c r="AG332" s="83"/>
      <c r="AH332" s="83"/>
      <c r="AI332" s="83"/>
      <c r="AJ332" s="83"/>
      <c r="AK332" s="83"/>
      <c r="AL332" s="83"/>
      <c r="AM332" s="83"/>
      <c r="AN332" s="83"/>
      <c r="AO332" s="83"/>
      <c r="AP332" s="83"/>
      <c r="AQ332" s="83"/>
      <c r="AR332" s="83"/>
      <c r="AS332" s="83"/>
      <c r="AT332" s="83"/>
      <c r="AU332" s="83"/>
      <c r="AV332" s="83"/>
      <c r="AW332" s="83"/>
      <c r="AX332" s="83"/>
      <c r="AY332" s="83"/>
      <c r="AZ332" s="83"/>
      <c r="BA332" s="83"/>
      <c r="BB332" s="83"/>
    </row>
    <row r="333" spans="10:54" s="228" customFormat="1" x14ac:dyDescent="0.2">
      <c r="J333" s="361"/>
      <c r="K333" s="360"/>
      <c r="L333" s="343"/>
      <c r="M333" s="343"/>
      <c r="N333" s="170"/>
      <c r="O333" s="170"/>
      <c r="P333" s="170"/>
      <c r="Q333" s="170"/>
      <c r="R333" s="170"/>
      <c r="S333" s="170"/>
      <c r="T333" s="327">
        <v>332</v>
      </c>
      <c r="U333" s="373" t="s">
        <v>410</v>
      </c>
      <c r="V333" s="376">
        <v>2</v>
      </c>
      <c r="X333" s="270"/>
      <c r="Y333" s="270"/>
      <c r="Z333" s="376">
        <v>2</v>
      </c>
      <c r="AB333" s="83"/>
      <c r="AC333" s="83"/>
      <c r="AD333" s="83"/>
      <c r="AE333" s="83"/>
      <c r="AF333" s="83"/>
      <c r="AG333" s="83"/>
      <c r="AH333" s="83"/>
      <c r="AI333" s="83"/>
      <c r="AJ333" s="83"/>
      <c r="AK333" s="83"/>
      <c r="AL333" s="83"/>
      <c r="AM333" s="83"/>
      <c r="AN333" s="83"/>
      <c r="AO333" s="83"/>
      <c r="AP333" s="83"/>
      <c r="AQ333" s="83"/>
      <c r="AR333" s="83"/>
      <c r="AS333" s="83"/>
      <c r="AT333" s="83"/>
      <c r="AU333" s="83"/>
      <c r="AV333" s="83"/>
      <c r="AW333" s="83"/>
      <c r="AX333" s="83"/>
      <c r="AY333" s="83"/>
      <c r="AZ333" s="83"/>
      <c r="BA333" s="83"/>
      <c r="BB333" s="83"/>
    </row>
    <row r="334" spans="10:54" s="228" customFormat="1" x14ac:dyDescent="0.2">
      <c r="J334" s="361"/>
      <c r="K334" s="360"/>
      <c r="L334" s="343"/>
      <c r="M334" s="343"/>
      <c r="N334" s="170"/>
      <c r="O334" s="170"/>
      <c r="P334" s="170"/>
      <c r="Q334" s="170"/>
      <c r="R334" s="170"/>
      <c r="S334" s="170"/>
      <c r="T334" s="327">
        <v>333</v>
      </c>
      <c r="U334" s="373" t="s">
        <v>411</v>
      </c>
      <c r="V334" s="376">
        <v>3</v>
      </c>
      <c r="X334" s="270"/>
      <c r="Y334" s="270"/>
      <c r="Z334" s="376">
        <v>3</v>
      </c>
      <c r="AB334" s="83"/>
      <c r="AC334" s="83"/>
      <c r="AD334" s="83"/>
      <c r="AE334" s="83"/>
      <c r="AF334" s="83"/>
      <c r="AG334" s="83"/>
      <c r="AH334" s="83"/>
      <c r="AI334" s="83"/>
      <c r="AJ334" s="83"/>
      <c r="AK334" s="83"/>
      <c r="AL334" s="83"/>
      <c r="AM334" s="83"/>
      <c r="AN334" s="83"/>
      <c r="AO334" s="83"/>
      <c r="AP334" s="83"/>
      <c r="AQ334" s="83"/>
      <c r="AR334" s="83"/>
      <c r="AS334" s="83"/>
      <c r="AT334" s="83"/>
      <c r="AU334" s="83"/>
      <c r="AV334" s="83"/>
      <c r="AW334" s="83"/>
      <c r="AX334" s="83"/>
      <c r="AY334" s="83"/>
      <c r="AZ334" s="83"/>
      <c r="BA334" s="83"/>
      <c r="BB334" s="83"/>
    </row>
    <row r="335" spans="10:54" s="228" customFormat="1" x14ac:dyDescent="0.2">
      <c r="J335" s="361"/>
      <c r="K335" s="360"/>
      <c r="L335" s="343"/>
      <c r="M335" s="343"/>
      <c r="N335" s="170"/>
      <c r="O335" s="170"/>
      <c r="P335" s="170"/>
      <c r="Q335" s="170"/>
      <c r="R335" s="170"/>
      <c r="S335" s="170"/>
      <c r="T335" s="327">
        <v>334</v>
      </c>
      <c r="U335" s="373" t="s">
        <v>412</v>
      </c>
      <c r="V335" s="376">
        <v>3</v>
      </c>
      <c r="X335" s="270"/>
      <c r="Y335" s="270"/>
      <c r="Z335" s="376">
        <v>3</v>
      </c>
      <c r="AB335" s="83"/>
      <c r="AC335" s="83"/>
      <c r="AD335" s="83"/>
      <c r="AE335" s="83"/>
      <c r="AF335" s="83"/>
      <c r="AG335" s="83"/>
      <c r="AH335" s="83"/>
      <c r="AI335" s="83"/>
      <c r="AJ335" s="83"/>
      <c r="AK335" s="83"/>
      <c r="AL335" s="83"/>
      <c r="AM335" s="83"/>
      <c r="AN335" s="83"/>
      <c r="AO335" s="83"/>
      <c r="AP335" s="83"/>
      <c r="AQ335" s="83"/>
      <c r="AR335" s="83"/>
      <c r="AS335" s="83"/>
      <c r="AT335" s="83"/>
      <c r="AU335" s="83"/>
      <c r="AV335" s="83"/>
      <c r="AW335" s="83"/>
      <c r="AX335" s="83"/>
      <c r="AY335" s="83"/>
      <c r="AZ335" s="83"/>
      <c r="BA335" s="83"/>
      <c r="BB335" s="83"/>
    </row>
    <row r="336" spans="10:54" s="228" customFormat="1" x14ac:dyDescent="0.2">
      <c r="J336" s="361"/>
      <c r="K336" s="360"/>
      <c r="L336" s="343"/>
      <c r="M336" s="343"/>
      <c r="N336" s="170"/>
      <c r="O336" s="170"/>
      <c r="P336" s="170"/>
      <c r="Q336" s="170"/>
      <c r="R336" s="170"/>
      <c r="S336" s="170"/>
      <c r="T336" s="327">
        <v>335</v>
      </c>
      <c r="U336" s="373" t="s">
        <v>413</v>
      </c>
      <c r="V336" s="376">
        <v>3</v>
      </c>
      <c r="X336" s="270"/>
      <c r="Y336" s="270"/>
      <c r="Z336" s="376">
        <v>3</v>
      </c>
      <c r="AB336" s="83"/>
      <c r="AC336" s="83"/>
      <c r="AD336" s="83"/>
      <c r="AE336" s="83"/>
      <c r="AF336" s="83"/>
      <c r="AG336" s="83"/>
      <c r="AH336" s="83"/>
      <c r="AI336" s="83"/>
      <c r="AJ336" s="83"/>
      <c r="AK336" s="83"/>
      <c r="AL336" s="83"/>
      <c r="AM336" s="83"/>
      <c r="AN336" s="83"/>
      <c r="AO336" s="83"/>
      <c r="AP336" s="83"/>
      <c r="AQ336" s="83"/>
      <c r="AR336" s="83"/>
      <c r="AS336" s="83"/>
      <c r="AT336" s="83"/>
      <c r="AU336" s="83"/>
      <c r="AV336" s="83"/>
      <c r="AW336" s="83"/>
      <c r="AX336" s="83"/>
      <c r="AY336" s="83"/>
      <c r="AZ336" s="83"/>
      <c r="BA336" s="83"/>
      <c r="BB336" s="83"/>
    </row>
    <row r="337" spans="10:54" s="228" customFormat="1" x14ac:dyDescent="0.2">
      <c r="J337" s="361"/>
      <c r="K337" s="360"/>
      <c r="L337" s="343"/>
      <c r="M337" s="343"/>
      <c r="N337" s="170"/>
      <c r="O337" s="170"/>
      <c r="P337" s="170"/>
      <c r="Q337" s="170"/>
      <c r="R337" s="170"/>
      <c r="S337" s="170"/>
      <c r="T337" s="327">
        <v>336</v>
      </c>
      <c r="U337" s="373" t="s">
        <v>414</v>
      </c>
      <c r="V337" s="376">
        <v>3</v>
      </c>
      <c r="X337" s="270"/>
      <c r="Y337" s="270"/>
      <c r="Z337" s="376">
        <v>3</v>
      </c>
      <c r="AB337" s="83"/>
      <c r="AC337" s="83"/>
      <c r="AD337" s="83"/>
      <c r="AE337" s="83"/>
      <c r="AF337" s="83"/>
      <c r="AG337" s="83"/>
      <c r="AH337" s="83"/>
      <c r="AI337" s="83"/>
      <c r="AJ337" s="83"/>
      <c r="AK337" s="83"/>
      <c r="AL337" s="83"/>
      <c r="AM337" s="83"/>
      <c r="AN337" s="83"/>
      <c r="AO337" s="83"/>
      <c r="AP337" s="83"/>
      <c r="AQ337" s="83"/>
      <c r="AR337" s="83"/>
      <c r="AS337" s="83"/>
      <c r="AT337" s="83"/>
      <c r="AU337" s="83"/>
      <c r="AV337" s="83"/>
      <c r="AW337" s="83"/>
      <c r="AX337" s="83"/>
      <c r="AY337" s="83"/>
      <c r="AZ337" s="83"/>
      <c r="BA337" s="83"/>
      <c r="BB337" s="83"/>
    </row>
    <row r="338" spans="10:54" s="228" customFormat="1" x14ac:dyDescent="0.2">
      <c r="J338" s="361"/>
      <c r="K338" s="360"/>
      <c r="L338" s="343"/>
      <c r="M338" s="343"/>
      <c r="N338" s="170"/>
      <c r="O338" s="170"/>
      <c r="P338" s="170"/>
      <c r="Q338" s="170"/>
      <c r="R338" s="170"/>
      <c r="S338" s="170"/>
      <c r="T338" s="327">
        <v>337</v>
      </c>
      <c r="U338" s="373" t="s">
        <v>415</v>
      </c>
      <c r="V338" s="376">
        <v>3</v>
      </c>
      <c r="X338" s="270"/>
      <c r="Y338" s="270"/>
      <c r="Z338" s="376">
        <v>3</v>
      </c>
      <c r="AB338" s="83"/>
      <c r="AC338" s="83"/>
      <c r="AD338" s="83"/>
      <c r="AE338" s="83"/>
      <c r="AF338" s="83"/>
      <c r="AG338" s="83"/>
      <c r="AH338" s="83"/>
      <c r="AI338" s="83"/>
      <c r="AJ338" s="83"/>
      <c r="AK338" s="83"/>
      <c r="AL338" s="83"/>
      <c r="AM338" s="83"/>
      <c r="AN338" s="83"/>
      <c r="AO338" s="83"/>
      <c r="AP338" s="83"/>
      <c r="AQ338" s="83"/>
      <c r="AR338" s="83"/>
      <c r="AS338" s="83"/>
      <c r="AT338" s="83"/>
      <c r="AU338" s="83"/>
      <c r="AV338" s="83"/>
      <c r="AW338" s="83"/>
      <c r="AX338" s="83"/>
      <c r="AY338" s="83"/>
      <c r="AZ338" s="83"/>
      <c r="BA338" s="83"/>
      <c r="BB338" s="83"/>
    </row>
    <row r="339" spans="10:54" s="228" customFormat="1" x14ac:dyDescent="0.2">
      <c r="J339" s="361"/>
      <c r="K339" s="360"/>
      <c r="L339" s="343"/>
      <c r="M339" s="343"/>
      <c r="N339" s="170"/>
      <c r="O339" s="170"/>
      <c r="P339" s="170"/>
      <c r="Q339" s="170"/>
      <c r="R339" s="170"/>
      <c r="S339" s="170"/>
      <c r="T339" s="327">
        <v>338</v>
      </c>
      <c r="U339" s="373" t="s">
        <v>416</v>
      </c>
      <c r="V339" s="376">
        <v>3</v>
      </c>
      <c r="X339" s="270"/>
      <c r="Y339" s="270"/>
      <c r="Z339" s="376">
        <v>3</v>
      </c>
      <c r="AB339" s="83"/>
      <c r="AC339" s="83"/>
      <c r="AD339" s="83"/>
      <c r="AE339" s="83"/>
      <c r="AF339" s="83"/>
      <c r="AG339" s="83"/>
      <c r="AH339" s="83"/>
      <c r="AI339" s="83"/>
      <c r="AJ339" s="83"/>
      <c r="AK339" s="83"/>
      <c r="AL339" s="83"/>
      <c r="AM339" s="83"/>
      <c r="AN339" s="83"/>
      <c r="AO339" s="83"/>
      <c r="AP339" s="83"/>
      <c r="AQ339" s="83"/>
      <c r="AR339" s="83"/>
      <c r="AS339" s="83"/>
      <c r="AT339" s="83"/>
      <c r="AU339" s="83"/>
      <c r="AV339" s="83"/>
      <c r="AW339" s="83"/>
      <c r="AX339" s="83"/>
      <c r="AY339" s="83"/>
      <c r="AZ339" s="83"/>
      <c r="BA339" s="83"/>
      <c r="BB339" s="83"/>
    </row>
    <row r="340" spans="10:54" s="228" customFormat="1" x14ac:dyDescent="0.2">
      <c r="J340" s="361"/>
      <c r="K340" s="360"/>
      <c r="L340" s="343"/>
      <c r="M340" s="343"/>
      <c r="N340" s="170"/>
      <c r="O340" s="170"/>
      <c r="P340" s="170"/>
      <c r="Q340" s="170"/>
      <c r="R340" s="170"/>
      <c r="S340" s="170"/>
      <c r="T340" s="327">
        <v>339</v>
      </c>
      <c r="U340" s="373" t="s">
        <v>417</v>
      </c>
      <c r="V340" s="376">
        <v>3</v>
      </c>
      <c r="X340" s="270"/>
      <c r="Y340" s="270"/>
      <c r="Z340" s="376">
        <v>3</v>
      </c>
      <c r="AB340" s="83"/>
      <c r="AC340" s="83"/>
      <c r="AD340" s="83"/>
      <c r="AE340" s="83"/>
      <c r="AF340" s="83"/>
      <c r="AG340" s="83"/>
      <c r="AH340" s="83"/>
      <c r="AI340" s="83"/>
      <c r="AJ340" s="83"/>
      <c r="AK340" s="83"/>
      <c r="AL340" s="83"/>
      <c r="AM340" s="83"/>
      <c r="AN340" s="83"/>
      <c r="AO340" s="83"/>
      <c r="AP340" s="83"/>
      <c r="AQ340" s="83"/>
      <c r="AR340" s="83"/>
      <c r="AS340" s="83"/>
      <c r="AT340" s="83"/>
      <c r="AU340" s="83"/>
      <c r="AV340" s="83"/>
      <c r="AW340" s="83"/>
      <c r="AX340" s="83"/>
      <c r="AY340" s="83"/>
      <c r="AZ340" s="83"/>
      <c r="BA340" s="83"/>
      <c r="BB340" s="83"/>
    </row>
    <row r="341" spans="10:54" s="228" customFormat="1" x14ac:dyDescent="0.2">
      <c r="J341" s="361"/>
      <c r="K341" s="360"/>
      <c r="L341" s="343"/>
      <c r="M341" s="343"/>
      <c r="N341" s="170"/>
      <c r="O341" s="170"/>
      <c r="P341" s="170"/>
      <c r="Q341" s="170"/>
      <c r="R341" s="170"/>
      <c r="S341" s="170"/>
      <c r="T341" s="327">
        <v>340</v>
      </c>
      <c r="U341" s="373" t="s">
        <v>418</v>
      </c>
      <c r="V341" s="376">
        <v>3</v>
      </c>
      <c r="X341" s="270"/>
      <c r="Y341" s="270"/>
      <c r="Z341" s="376">
        <v>3</v>
      </c>
      <c r="AB341" s="83"/>
      <c r="AC341" s="83"/>
      <c r="AD341" s="83"/>
      <c r="AE341" s="83"/>
      <c r="AF341" s="83"/>
      <c r="AG341" s="83"/>
      <c r="AH341" s="83"/>
      <c r="AI341" s="83"/>
      <c r="AJ341" s="83"/>
      <c r="AK341" s="83"/>
      <c r="AL341" s="83"/>
      <c r="AM341" s="83"/>
      <c r="AN341" s="83"/>
      <c r="AO341" s="83"/>
      <c r="AP341" s="83"/>
      <c r="AQ341" s="83"/>
      <c r="AR341" s="83"/>
      <c r="AS341" s="83"/>
      <c r="AT341" s="83"/>
      <c r="AU341" s="83"/>
      <c r="AV341" s="83"/>
      <c r="AW341" s="83"/>
      <c r="AX341" s="83"/>
      <c r="AY341" s="83"/>
      <c r="AZ341" s="83"/>
      <c r="BA341" s="83"/>
      <c r="BB341" s="83"/>
    </row>
    <row r="342" spans="10:54" s="228" customFormat="1" x14ac:dyDescent="0.2">
      <c r="J342" s="361"/>
      <c r="K342" s="360"/>
      <c r="L342" s="343"/>
      <c r="M342" s="343"/>
      <c r="N342" s="170"/>
      <c r="O342" s="170"/>
      <c r="P342" s="170"/>
      <c r="Q342" s="170"/>
      <c r="R342" s="170"/>
      <c r="S342" s="170"/>
      <c r="T342" s="327">
        <v>341</v>
      </c>
      <c r="U342" s="373" t="s">
        <v>419</v>
      </c>
      <c r="V342" s="376">
        <v>2</v>
      </c>
      <c r="X342" s="270"/>
      <c r="Y342" s="270"/>
      <c r="Z342" s="376">
        <v>2</v>
      </c>
      <c r="AB342" s="83"/>
      <c r="AC342" s="83"/>
      <c r="AD342" s="83"/>
      <c r="AE342" s="83"/>
      <c r="AF342" s="83"/>
      <c r="AG342" s="83"/>
      <c r="AH342" s="83"/>
      <c r="AI342" s="83"/>
      <c r="AJ342" s="83"/>
      <c r="AK342" s="83"/>
      <c r="AL342" s="83"/>
      <c r="AM342" s="83"/>
      <c r="AN342" s="83"/>
      <c r="AO342" s="83"/>
      <c r="AP342" s="83"/>
      <c r="AQ342" s="83"/>
      <c r="AR342" s="83"/>
      <c r="AS342" s="83"/>
      <c r="AT342" s="83"/>
      <c r="AU342" s="83"/>
      <c r="AV342" s="83"/>
      <c r="AW342" s="83"/>
      <c r="AX342" s="83"/>
      <c r="AY342" s="83"/>
      <c r="AZ342" s="83"/>
      <c r="BA342" s="83"/>
      <c r="BB342" s="83"/>
    </row>
    <row r="343" spans="10:54" s="228" customFormat="1" x14ac:dyDescent="0.2">
      <c r="J343" s="361"/>
      <c r="K343" s="360"/>
      <c r="L343" s="343"/>
      <c r="M343" s="343"/>
      <c r="N343" s="170"/>
      <c r="O343" s="170"/>
      <c r="P343" s="170"/>
      <c r="Q343" s="170"/>
      <c r="R343" s="170"/>
      <c r="S343" s="170"/>
      <c r="T343" s="327">
        <v>342</v>
      </c>
      <c r="U343" s="373" t="s">
        <v>420</v>
      </c>
      <c r="V343" s="376">
        <v>2</v>
      </c>
      <c r="X343" s="270"/>
      <c r="Y343" s="270"/>
      <c r="Z343" s="376">
        <v>2</v>
      </c>
      <c r="AB343" s="83"/>
      <c r="AC343" s="83"/>
      <c r="AD343" s="83"/>
      <c r="AE343" s="83"/>
      <c r="AF343" s="83"/>
      <c r="AG343" s="83"/>
      <c r="AH343" s="83"/>
      <c r="AI343" s="83"/>
      <c r="AJ343" s="83"/>
      <c r="AK343" s="83"/>
      <c r="AL343" s="83"/>
      <c r="AM343" s="83"/>
      <c r="AN343" s="83"/>
      <c r="AO343" s="83"/>
      <c r="AP343" s="83"/>
      <c r="AQ343" s="83"/>
      <c r="AR343" s="83"/>
      <c r="AS343" s="83"/>
      <c r="AT343" s="83"/>
      <c r="AU343" s="83"/>
      <c r="AV343" s="83"/>
      <c r="AW343" s="83"/>
      <c r="AX343" s="83"/>
      <c r="AY343" s="83"/>
      <c r="AZ343" s="83"/>
      <c r="BA343" s="83"/>
      <c r="BB343" s="83"/>
    </row>
    <row r="344" spans="10:54" s="228" customFormat="1" x14ac:dyDescent="0.2">
      <c r="J344" s="361"/>
      <c r="K344" s="360"/>
      <c r="L344" s="343"/>
      <c r="M344" s="343"/>
      <c r="N344" s="170"/>
      <c r="O344" s="170"/>
      <c r="P344" s="170"/>
      <c r="Q344" s="170"/>
      <c r="R344" s="170"/>
      <c r="S344" s="170"/>
      <c r="T344" s="327">
        <v>343</v>
      </c>
      <c r="U344" s="373" t="s">
        <v>421</v>
      </c>
      <c r="V344" s="376">
        <v>3</v>
      </c>
      <c r="X344" s="270"/>
      <c r="Y344" s="270"/>
      <c r="Z344" s="376">
        <v>3</v>
      </c>
      <c r="AB344" s="83"/>
      <c r="AC344" s="83"/>
      <c r="AD344" s="83"/>
      <c r="AE344" s="83"/>
      <c r="AF344" s="83"/>
      <c r="AG344" s="83"/>
      <c r="AH344" s="83"/>
      <c r="AI344" s="83"/>
      <c r="AJ344" s="83"/>
      <c r="AK344" s="83"/>
      <c r="AL344" s="83"/>
      <c r="AM344" s="83"/>
      <c r="AN344" s="83"/>
      <c r="AO344" s="83"/>
      <c r="AP344" s="83"/>
      <c r="AQ344" s="83"/>
      <c r="AR344" s="83"/>
      <c r="AS344" s="83"/>
      <c r="AT344" s="83"/>
      <c r="AU344" s="83"/>
      <c r="AV344" s="83"/>
      <c r="AW344" s="83"/>
      <c r="AX344" s="83"/>
      <c r="AY344" s="83"/>
      <c r="AZ344" s="83"/>
      <c r="BA344" s="83"/>
      <c r="BB344" s="83"/>
    </row>
    <row r="345" spans="10:54" s="228" customFormat="1" x14ac:dyDescent="0.2">
      <c r="J345" s="361"/>
      <c r="K345" s="360"/>
      <c r="L345" s="343"/>
      <c r="M345" s="343"/>
      <c r="N345" s="170"/>
      <c r="O345" s="170"/>
      <c r="P345" s="170"/>
      <c r="Q345" s="170"/>
      <c r="R345" s="170"/>
      <c r="S345" s="170"/>
      <c r="T345" s="327">
        <v>344</v>
      </c>
      <c r="U345" s="373" t="s">
        <v>422</v>
      </c>
      <c r="V345" s="376">
        <v>2</v>
      </c>
      <c r="X345" s="270"/>
      <c r="Y345" s="270"/>
      <c r="Z345" s="376">
        <v>2</v>
      </c>
      <c r="AB345" s="83"/>
      <c r="AC345" s="83"/>
      <c r="AD345" s="83"/>
      <c r="AE345" s="83"/>
      <c r="AF345" s="83"/>
      <c r="AG345" s="83"/>
      <c r="AH345" s="83"/>
      <c r="AI345" s="83"/>
      <c r="AJ345" s="83"/>
      <c r="AK345" s="83"/>
      <c r="AL345" s="83"/>
      <c r="AM345" s="83"/>
      <c r="AN345" s="83"/>
      <c r="AO345" s="83"/>
      <c r="AP345" s="83"/>
      <c r="AQ345" s="83"/>
      <c r="AR345" s="83"/>
      <c r="AS345" s="83"/>
      <c r="AT345" s="83"/>
      <c r="AU345" s="83"/>
      <c r="AV345" s="83"/>
      <c r="AW345" s="83"/>
      <c r="AX345" s="83"/>
      <c r="AY345" s="83"/>
      <c r="AZ345" s="83"/>
      <c r="BA345" s="83"/>
      <c r="BB345" s="83"/>
    </row>
    <row r="346" spans="10:54" s="228" customFormat="1" x14ac:dyDescent="0.2">
      <c r="J346" s="361"/>
      <c r="K346" s="360"/>
      <c r="L346" s="343"/>
      <c r="M346" s="343"/>
      <c r="N346" s="170"/>
      <c r="O346" s="170"/>
      <c r="P346" s="170"/>
      <c r="Q346" s="170"/>
      <c r="R346" s="170"/>
      <c r="S346" s="170"/>
      <c r="T346" s="327">
        <v>345</v>
      </c>
      <c r="U346" s="373" t="s">
        <v>423</v>
      </c>
      <c r="V346" s="376">
        <v>2</v>
      </c>
      <c r="X346" s="270"/>
      <c r="Y346" s="270"/>
      <c r="Z346" s="376">
        <v>2</v>
      </c>
      <c r="AB346" s="83"/>
      <c r="AC346" s="83"/>
      <c r="AD346" s="83"/>
      <c r="AE346" s="83"/>
      <c r="AF346" s="83"/>
      <c r="AG346" s="83"/>
      <c r="AH346" s="83"/>
      <c r="AI346" s="83"/>
      <c r="AJ346" s="83"/>
      <c r="AK346" s="83"/>
      <c r="AL346" s="83"/>
      <c r="AM346" s="83"/>
      <c r="AN346" s="83"/>
      <c r="AO346" s="83"/>
      <c r="AP346" s="83"/>
      <c r="AQ346" s="83"/>
      <c r="AR346" s="83"/>
      <c r="AS346" s="83"/>
      <c r="AT346" s="83"/>
      <c r="AU346" s="83"/>
      <c r="AV346" s="83"/>
      <c r="AW346" s="83"/>
      <c r="AX346" s="83"/>
      <c r="AY346" s="83"/>
      <c r="AZ346" s="83"/>
      <c r="BA346" s="83"/>
      <c r="BB346" s="83"/>
    </row>
    <row r="347" spans="10:54" s="228" customFormat="1" x14ac:dyDescent="0.2">
      <c r="J347" s="361"/>
      <c r="K347" s="360"/>
      <c r="L347" s="343"/>
      <c r="M347" s="343"/>
      <c r="N347" s="170"/>
      <c r="O347" s="170"/>
      <c r="P347" s="170"/>
      <c r="Q347" s="170"/>
      <c r="R347" s="170"/>
      <c r="S347" s="170"/>
      <c r="T347" s="327">
        <v>346</v>
      </c>
      <c r="U347" s="373" t="s">
        <v>424</v>
      </c>
      <c r="V347" s="376">
        <v>3</v>
      </c>
      <c r="X347" s="270"/>
      <c r="Y347" s="270"/>
      <c r="Z347" s="376">
        <v>3</v>
      </c>
      <c r="AB347" s="83"/>
      <c r="AC347" s="83"/>
      <c r="AD347" s="83"/>
      <c r="AE347" s="83"/>
      <c r="AF347" s="83"/>
      <c r="AG347" s="83"/>
      <c r="AH347" s="83"/>
      <c r="AI347" s="83"/>
      <c r="AJ347" s="83"/>
      <c r="AK347" s="83"/>
      <c r="AL347" s="83"/>
      <c r="AM347" s="83"/>
      <c r="AN347" s="83"/>
      <c r="AO347" s="83"/>
      <c r="AP347" s="83"/>
      <c r="AQ347" s="83"/>
      <c r="AR347" s="83"/>
      <c r="AS347" s="83"/>
      <c r="AT347" s="83"/>
      <c r="AU347" s="83"/>
      <c r="AV347" s="83"/>
      <c r="AW347" s="83"/>
      <c r="AX347" s="83"/>
      <c r="AY347" s="83"/>
      <c r="AZ347" s="83"/>
      <c r="BA347" s="83"/>
      <c r="BB347" s="83"/>
    </row>
    <row r="348" spans="10:54" s="228" customFormat="1" x14ac:dyDescent="0.2">
      <c r="J348" s="361"/>
      <c r="K348" s="360"/>
      <c r="L348" s="343"/>
      <c r="M348" s="343"/>
      <c r="N348" s="170"/>
      <c r="O348" s="170"/>
      <c r="P348" s="170"/>
      <c r="Q348" s="170"/>
      <c r="R348" s="170"/>
      <c r="S348" s="170"/>
      <c r="T348" s="327">
        <v>347</v>
      </c>
      <c r="U348" s="373" t="s">
        <v>425</v>
      </c>
      <c r="V348" s="376">
        <v>2</v>
      </c>
      <c r="X348" s="270"/>
      <c r="Y348" s="270"/>
      <c r="Z348" s="376">
        <v>2</v>
      </c>
      <c r="AB348" s="83"/>
      <c r="AC348" s="83"/>
      <c r="AD348" s="83"/>
      <c r="AE348" s="83"/>
      <c r="AF348" s="83"/>
      <c r="AG348" s="83"/>
      <c r="AH348" s="83"/>
      <c r="AI348" s="83"/>
      <c r="AJ348" s="83"/>
      <c r="AK348" s="83"/>
      <c r="AL348" s="83"/>
      <c r="AM348" s="83"/>
      <c r="AN348" s="83"/>
      <c r="AO348" s="83"/>
      <c r="AP348" s="83"/>
      <c r="AQ348" s="83"/>
      <c r="AR348" s="83"/>
      <c r="AS348" s="83"/>
      <c r="AT348" s="83"/>
      <c r="AU348" s="83"/>
      <c r="AV348" s="83"/>
      <c r="AW348" s="83"/>
      <c r="AX348" s="83"/>
      <c r="AY348" s="83"/>
      <c r="AZ348" s="83"/>
      <c r="BA348" s="83"/>
      <c r="BB348" s="83"/>
    </row>
    <row r="349" spans="10:54" s="228" customFormat="1" x14ac:dyDescent="0.2">
      <c r="J349" s="361"/>
      <c r="K349" s="360"/>
      <c r="L349" s="343"/>
      <c r="M349" s="343"/>
      <c r="N349" s="170"/>
      <c r="O349" s="170"/>
      <c r="P349" s="170"/>
      <c r="Q349" s="170"/>
      <c r="R349" s="170"/>
      <c r="S349" s="170"/>
      <c r="T349" s="327">
        <v>348</v>
      </c>
      <c r="U349" s="373" t="s">
        <v>426</v>
      </c>
      <c r="V349" s="376">
        <v>2</v>
      </c>
      <c r="X349" s="270"/>
      <c r="Y349" s="270"/>
      <c r="Z349" s="376">
        <v>2</v>
      </c>
      <c r="AB349" s="83"/>
      <c r="AC349" s="83"/>
      <c r="AD349" s="83"/>
      <c r="AE349" s="83"/>
      <c r="AF349" s="83"/>
      <c r="AG349" s="83"/>
      <c r="AH349" s="83"/>
      <c r="AI349" s="83"/>
      <c r="AJ349" s="83"/>
      <c r="AK349" s="83"/>
      <c r="AL349" s="83"/>
      <c r="AM349" s="83"/>
      <c r="AN349" s="83"/>
      <c r="AO349" s="83"/>
      <c r="AP349" s="83"/>
      <c r="AQ349" s="83"/>
      <c r="AR349" s="83"/>
      <c r="AS349" s="83"/>
      <c r="AT349" s="83"/>
      <c r="AU349" s="83"/>
      <c r="AV349" s="83"/>
      <c r="AW349" s="83"/>
      <c r="AX349" s="83"/>
      <c r="AY349" s="83"/>
      <c r="AZ349" s="83"/>
      <c r="BA349" s="83"/>
      <c r="BB349" s="83"/>
    </row>
    <row r="350" spans="10:54" s="228" customFormat="1" x14ac:dyDescent="0.2">
      <c r="J350" s="361"/>
      <c r="K350" s="360"/>
      <c r="L350" s="343"/>
      <c r="M350" s="343"/>
      <c r="N350" s="170"/>
      <c r="O350" s="170"/>
      <c r="P350" s="170"/>
      <c r="Q350" s="170"/>
      <c r="R350" s="170"/>
      <c r="S350" s="170"/>
      <c r="T350" s="327">
        <v>349</v>
      </c>
      <c r="U350" s="373" t="s">
        <v>427</v>
      </c>
      <c r="V350" s="376">
        <v>2</v>
      </c>
      <c r="X350" s="270"/>
      <c r="Y350" s="270"/>
      <c r="Z350" s="376">
        <v>2</v>
      </c>
      <c r="AB350" s="83"/>
      <c r="AC350" s="83"/>
      <c r="AD350" s="83"/>
      <c r="AE350" s="83"/>
      <c r="AF350" s="83"/>
      <c r="AG350" s="83"/>
      <c r="AH350" s="83"/>
      <c r="AI350" s="83"/>
      <c r="AJ350" s="83"/>
      <c r="AK350" s="83"/>
      <c r="AL350" s="83"/>
      <c r="AM350" s="83"/>
      <c r="AN350" s="83"/>
      <c r="AO350" s="83"/>
      <c r="AP350" s="83"/>
      <c r="AQ350" s="83"/>
      <c r="AR350" s="83"/>
      <c r="AS350" s="83"/>
      <c r="AT350" s="83"/>
      <c r="AU350" s="83"/>
      <c r="AV350" s="83"/>
      <c r="AW350" s="83"/>
      <c r="AX350" s="83"/>
      <c r="AY350" s="83"/>
      <c r="AZ350" s="83"/>
      <c r="BA350" s="83"/>
      <c r="BB350" s="83"/>
    </row>
    <row r="351" spans="10:54" s="228" customFormat="1" x14ac:dyDescent="0.2">
      <c r="J351" s="361"/>
      <c r="K351" s="360"/>
      <c r="L351" s="343"/>
      <c r="M351" s="343"/>
      <c r="N351" s="170"/>
      <c r="O351" s="170"/>
      <c r="P351" s="170"/>
      <c r="Q351" s="170"/>
      <c r="R351" s="170"/>
      <c r="S351" s="170"/>
      <c r="T351" s="327">
        <v>350</v>
      </c>
      <c r="U351" s="373" t="s">
        <v>428</v>
      </c>
      <c r="V351" s="376">
        <v>2</v>
      </c>
      <c r="X351" s="270"/>
      <c r="Y351" s="270"/>
      <c r="Z351" s="376">
        <v>2</v>
      </c>
      <c r="AB351" s="83"/>
      <c r="AC351" s="83"/>
      <c r="AD351" s="83"/>
      <c r="AE351" s="83"/>
      <c r="AF351" s="83"/>
      <c r="AG351" s="83"/>
      <c r="AH351" s="83"/>
      <c r="AI351" s="83"/>
      <c r="AJ351" s="83"/>
      <c r="AK351" s="83"/>
      <c r="AL351" s="83"/>
      <c r="AM351" s="83"/>
      <c r="AN351" s="83"/>
      <c r="AO351" s="83"/>
      <c r="AP351" s="83"/>
      <c r="AQ351" s="83"/>
      <c r="AR351" s="83"/>
      <c r="AS351" s="83"/>
      <c r="AT351" s="83"/>
      <c r="AU351" s="83"/>
      <c r="AV351" s="83"/>
      <c r="AW351" s="83"/>
      <c r="AX351" s="83"/>
      <c r="AY351" s="83"/>
      <c r="AZ351" s="83"/>
      <c r="BA351" s="83"/>
      <c r="BB351" s="83"/>
    </row>
    <row r="352" spans="10:54" s="228" customFormat="1" x14ac:dyDescent="0.2">
      <c r="J352" s="361"/>
      <c r="K352" s="360"/>
      <c r="L352" s="343"/>
      <c r="M352" s="343"/>
      <c r="N352" s="170"/>
      <c r="O352" s="170"/>
      <c r="P352" s="170"/>
      <c r="Q352" s="170"/>
      <c r="R352" s="170"/>
      <c r="S352" s="170"/>
      <c r="T352" s="327">
        <v>351</v>
      </c>
      <c r="U352" s="373" t="s">
        <v>429</v>
      </c>
      <c r="V352" s="376">
        <v>2</v>
      </c>
      <c r="X352" s="270"/>
      <c r="Y352" s="270"/>
      <c r="Z352" s="376">
        <v>2</v>
      </c>
      <c r="AB352" s="83"/>
      <c r="AC352" s="83"/>
      <c r="AD352" s="83"/>
      <c r="AE352" s="83"/>
      <c r="AF352" s="83"/>
      <c r="AG352" s="83"/>
      <c r="AH352" s="83"/>
      <c r="AI352" s="83"/>
      <c r="AJ352" s="83"/>
      <c r="AK352" s="83"/>
      <c r="AL352" s="83"/>
      <c r="AM352" s="83"/>
      <c r="AN352" s="83"/>
      <c r="AO352" s="83"/>
      <c r="AP352" s="83"/>
      <c r="AQ352" s="83"/>
      <c r="AR352" s="83"/>
      <c r="AS352" s="83"/>
      <c r="AT352" s="83"/>
      <c r="AU352" s="83"/>
      <c r="AV352" s="83"/>
      <c r="AW352" s="83"/>
      <c r="AX352" s="83"/>
      <c r="AY352" s="83"/>
      <c r="AZ352" s="83"/>
      <c r="BA352" s="83"/>
      <c r="BB352" s="83"/>
    </row>
    <row r="353" spans="10:54" s="228" customFormat="1" x14ac:dyDescent="0.2">
      <c r="J353" s="361"/>
      <c r="K353" s="360"/>
      <c r="L353" s="343"/>
      <c r="M353" s="343"/>
      <c r="N353" s="170"/>
      <c r="O353" s="170"/>
      <c r="P353" s="170"/>
      <c r="Q353" s="170"/>
      <c r="R353" s="170"/>
      <c r="S353" s="170"/>
      <c r="T353" s="327">
        <v>352</v>
      </c>
      <c r="U353" s="373" t="s">
        <v>430</v>
      </c>
      <c r="V353" s="376">
        <v>2</v>
      </c>
      <c r="X353" s="270"/>
      <c r="Y353" s="270"/>
      <c r="Z353" s="376">
        <v>2</v>
      </c>
      <c r="AB353" s="83"/>
      <c r="AC353" s="83"/>
      <c r="AD353" s="83"/>
      <c r="AE353" s="83"/>
      <c r="AF353" s="83"/>
      <c r="AG353" s="83"/>
      <c r="AH353" s="83"/>
      <c r="AI353" s="83"/>
      <c r="AJ353" s="83"/>
      <c r="AK353" s="83"/>
      <c r="AL353" s="83"/>
      <c r="AM353" s="83"/>
      <c r="AN353" s="83"/>
      <c r="AO353" s="83"/>
      <c r="AP353" s="83"/>
      <c r="AQ353" s="83"/>
      <c r="AR353" s="83"/>
      <c r="AS353" s="83"/>
      <c r="AT353" s="83"/>
      <c r="AU353" s="83"/>
      <c r="AV353" s="83"/>
      <c r="AW353" s="83"/>
      <c r="AX353" s="83"/>
      <c r="AY353" s="83"/>
      <c r="AZ353" s="83"/>
      <c r="BA353" s="83"/>
      <c r="BB353" s="83"/>
    </row>
    <row r="354" spans="10:54" s="228" customFormat="1" x14ac:dyDescent="0.2">
      <c r="J354" s="361"/>
      <c r="K354" s="360"/>
      <c r="L354" s="343"/>
      <c r="M354" s="343"/>
      <c r="N354" s="170"/>
      <c r="O354" s="170"/>
      <c r="P354" s="170"/>
      <c r="Q354" s="170"/>
      <c r="R354" s="170"/>
      <c r="S354" s="170"/>
      <c r="T354" s="327">
        <v>353</v>
      </c>
      <c r="U354" s="373" t="s">
        <v>431</v>
      </c>
      <c r="V354" s="376">
        <v>3</v>
      </c>
      <c r="X354" s="270"/>
      <c r="Y354" s="270"/>
      <c r="Z354" s="376">
        <v>3</v>
      </c>
      <c r="AB354" s="83"/>
      <c r="AC354" s="83"/>
      <c r="AD354" s="83"/>
      <c r="AE354" s="83"/>
      <c r="AF354" s="83"/>
      <c r="AG354" s="83"/>
      <c r="AH354" s="83"/>
      <c r="AI354" s="83"/>
      <c r="AJ354" s="83"/>
      <c r="AK354" s="83"/>
      <c r="AL354" s="83"/>
      <c r="AM354" s="83"/>
      <c r="AN354" s="83"/>
      <c r="AO354" s="83"/>
      <c r="AP354" s="83"/>
      <c r="AQ354" s="83"/>
      <c r="AR354" s="83"/>
      <c r="AS354" s="83"/>
      <c r="AT354" s="83"/>
      <c r="AU354" s="83"/>
      <c r="AV354" s="83"/>
      <c r="AW354" s="83"/>
      <c r="AX354" s="83"/>
      <c r="AY354" s="83"/>
      <c r="AZ354" s="83"/>
      <c r="BA354" s="83"/>
      <c r="BB354" s="83"/>
    </row>
    <row r="355" spans="10:54" s="228" customFormat="1" x14ac:dyDescent="0.2">
      <c r="J355" s="361"/>
      <c r="K355" s="360"/>
      <c r="L355" s="343"/>
      <c r="M355" s="343"/>
      <c r="N355" s="170"/>
      <c r="O355" s="170"/>
      <c r="P355" s="170"/>
      <c r="Q355" s="170"/>
      <c r="R355" s="170"/>
      <c r="S355" s="170"/>
      <c r="T355" s="327">
        <v>354</v>
      </c>
      <c r="U355" s="373" t="s">
        <v>432</v>
      </c>
      <c r="V355" s="376">
        <v>2</v>
      </c>
      <c r="X355" s="270"/>
      <c r="Y355" s="270"/>
      <c r="Z355" s="376">
        <v>2</v>
      </c>
      <c r="AB355" s="83"/>
      <c r="AC355" s="83"/>
      <c r="AD355" s="83"/>
      <c r="AE355" s="83"/>
      <c r="AF355" s="83"/>
      <c r="AG355" s="83"/>
      <c r="AH355" s="83"/>
      <c r="AI355" s="83"/>
      <c r="AJ355" s="83"/>
      <c r="AK355" s="83"/>
      <c r="AL355" s="83"/>
      <c r="AM355" s="83"/>
      <c r="AN355" s="83"/>
      <c r="AO355" s="83"/>
      <c r="AP355" s="83"/>
      <c r="AQ355" s="83"/>
      <c r="AR355" s="83"/>
      <c r="AS355" s="83"/>
      <c r="AT355" s="83"/>
      <c r="AU355" s="83"/>
      <c r="AV355" s="83"/>
      <c r="AW355" s="83"/>
      <c r="AX355" s="83"/>
      <c r="AY355" s="83"/>
      <c r="AZ355" s="83"/>
      <c r="BA355" s="83"/>
      <c r="BB355" s="83"/>
    </row>
    <row r="356" spans="10:54" s="228" customFormat="1" x14ac:dyDescent="0.2">
      <c r="J356" s="361"/>
      <c r="K356" s="360"/>
      <c r="L356" s="343"/>
      <c r="M356" s="343"/>
      <c r="N356" s="170"/>
      <c r="O356" s="170"/>
      <c r="P356" s="170"/>
      <c r="Q356" s="170"/>
      <c r="R356" s="170"/>
      <c r="S356" s="170"/>
      <c r="T356" s="327">
        <v>355</v>
      </c>
      <c r="U356" s="373" t="s">
        <v>433</v>
      </c>
      <c r="V356" s="376">
        <v>2</v>
      </c>
      <c r="X356" s="270"/>
      <c r="Y356" s="270"/>
      <c r="Z356" s="376">
        <v>2</v>
      </c>
      <c r="AB356" s="83"/>
      <c r="AC356" s="83"/>
      <c r="AD356" s="83"/>
      <c r="AE356" s="83"/>
      <c r="AF356" s="83"/>
      <c r="AG356" s="83"/>
      <c r="AH356" s="83"/>
      <c r="AI356" s="83"/>
      <c r="AJ356" s="83"/>
      <c r="AK356" s="83"/>
      <c r="AL356" s="83"/>
      <c r="AM356" s="83"/>
      <c r="AN356" s="83"/>
      <c r="AO356" s="83"/>
      <c r="AP356" s="83"/>
      <c r="AQ356" s="83"/>
      <c r="AR356" s="83"/>
      <c r="AS356" s="83"/>
      <c r="AT356" s="83"/>
      <c r="AU356" s="83"/>
      <c r="AV356" s="83"/>
      <c r="AW356" s="83"/>
      <c r="AX356" s="83"/>
      <c r="AY356" s="83"/>
      <c r="AZ356" s="83"/>
      <c r="BA356" s="83"/>
      <c r="BB356" s="83"/>
    </row>
    <row r="357" spans="10:54" s="228" customFormat="1" x14ac:dyDescent="0.2">
      <c r="J357" s="361"/>
      <c r="K357" s="360"/>
      <c r="L357" s="343"/>
      <c r="M357" s="343"/>
      <c r="N357" s="170"/>
      <c r="O357" s="170"/>
      <c r="P357" s="170"/>
      <c r="Q357" s="170"/>
      <c r="R357" s="170"/>
      <c r="S357" s="170"/>
      <c r="T357" s="327">
        <v>356</v>
      </c>
      <c r="U357" s="373" t="s">
        <v>434</v>
      </c>
      <c r="V357" s="376">
        <v>2</v>
      </c>
      <c r="X357" s="270"/>
      <c r="Y357" s="270"/>
      <c r="Z357" s="376">
        <v>2</v>
      </c>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row>
    <row r="358" spans="10:54" s="228" customFormat="1" x14ac:dyDescent="0.2">
      <c r="J358" s="361"/>
      <c r="K358" s="360"/>
      <c r="L358" s="343"/>
      <c r="M358" s="343"/>
      <c r="N358" s="170"/>
      <c r="O358" s="170"/>
      <c r="P358" s="170"/>
      <c r="Q358" s="170"/>
      <c r="R358" s="170"/>
      <c r="S358" s="170"/>
      <c r="T358" s="327">
        <v>357</v>
      </c>
      <c r="U358" s="373" t="s">
        <v>435</v>
      </c>
      <c r="V358" s="376">
        <v>2</v>
      </c>
      <c r="X358" s="270"/>
      <c r="Y358" s="270"/>
      <c r="Z358" s="376">
        <v>2</v>
      </c>
      <c r="AB358" s="83"/>
      <c r="AC358" s="83"/>
      <c r="AD358" s="83"/>
      <c r="AE358" s="83"/>
      <c r="AF358" s="83"/>
      <c r="AG358" s="83"/>
      <c r="AH358" s="83"/>
      <c r="AI358" s="83"/>
      <c r="AJ358" s="83"/>
      <c r="AK358" s="83"/>
      <c r="AL358" s="83"/>
      <c r="AM358" s="83"/>
      <c r="AN358" s="83"/>
      <c r="AO358" s="83"/>
      <c r="AP358" s="83"/>
      <c r="AQ358" s="83"/>
      <c r="AR358" s="83"/>
      <c r="AS358" s="83"/>
      <c r="AT358" s="83"/>
      <c r="AU358" s="83"/>
      <c r="AV358" s="83"/>
      <c r="AW358" s="83"/>
      <c r="AX358" s="83"/>
      <c r="AY358" s="83"/>
      <c r="AZ358" s="83"/>
      <c r="BA358" s="83"/>
      <c r="BB358" s="83"/>
    </row>
    <row r="359" spans="10:54" s="228" customFormat="1" x14ac:dyDescent="0.2">
      <c r="J359" s="361"/>
      <c r="K359" s="360"/>
      <c r="L359" s="343"/>
      <c r="M359" s="343"/>
      <c r="N359" s="170"/>
      <c r="O359" s="170"/>
      <c r="P359" s="170"/>
      <c r="Q359" s="170"/>
      <c r="R359" s="170"/>
      <c r="S359" s="170"/>
      <c r="T359" s="327">
        <v>358</v>
      </c>
      <c r="U359" s="373" t="s">
        <v>436</v>
      </c>
      <c r="V359" s="376">
        <v>2</v>
      </c>
      <c r="X359" s="270"/>
      <c r="Y359" s="270"/>
      <c r="Z359" s="376">
        <v>2</v>
      </c>
      <c r="AB359" s="83"/>
      <c r="AC359" s="83"/>
      <c r="AD359" s="83"/>
      <c r="AE359" s="83"/>
      <c r="AF359" s="83"/>
      <c r="AG359" s="83"/>
      <c r="AH359" s="83"/>
      <c r="AI359" s="83"/>
      <c r="AJ359" s="83"/>
      <c r="AK359" s="83"/>
      <c r="AL359" s="83"/>
      <c r="AM359" s="83"/>
      <c r="AN359" s="83"/>
      <c r="AO359" s="83"/>
      <c r="AP359" s="83"/>
      <c r="AQ359" s="83"/>
      <c r="AR359" s="83"/>
      <c r="AS359" s="83"/>
      <c r="AT359" s="83"/>
      <c r="AU359" s="83"/>
      <c r="AV359" s="83"/>
      <c r="AW359" s="83"/>
      <c r="AX359" s="83"/>
      <c r="AY359" s="83"/>
      <c r="AZ359" s="83"/>
      <c r="BA359" s="83"/>
      <c r="BB359" s="83"/>
    </row>
    <row r="360" spans="10:54" s="228" customFormat="1" x14ac:dyDescent="0.2">
      <c r="J360" s="361"/>
      <c r="K360" s="360"/>
      <c r="L360" s="343"/>
      <c r="M360" s="343"/>
      <c r="N360" s="170"/>
      <c r="O360" s="170"/>
      <c r="P360" s="170"/>
      <c r="Q360" s="170"/>
      <c r="R360" s="170"/>
      <c r="S360" s="170"/>
      <c r="T360" s="327">
        <v>359</v>
      </c>
      <c r="U360" s="373" t="s">
        <v>437</v>
      </c>
      <c r="V360" s="376">
        <v>2</v>
      </c>
      <c r="X360" s="270"/>
      <c r="Y360" s="270"/>
      <c r="Z360" s="376">
        <v>2</v>
      </c>
      <c r="AB360" s="83"/>
      <c r="AC360" s="83"/>
      <c r="AD360" s="83"/>
      <c r="AE360" s="83"/>
      <c r="AF360" s="83"/>
      <c r="AG360" s="83"/>
      <c r="AH360" s="83"/>
      <c r="AI360" s="83"/>
      <c r="AJ360" s="83"/>
      <c r="AK360" s="83"/>
      <c r="AL360" s="83"/>
      <c r="AM360" s="83"/>
      <c r="AN360" s="83"/>
      <c r="AO360" s="83"/>
      <c r="AP360" s="83"/>
      <c r="AQ360" s="83"/>
      <c r="AR360" s="83"/>
      <c r="AS360" s="83"/>
      <c r="AT360" s="83"/>
      <c r="AU360" s="83"/>
      <c r="AV360" s="83"/>
      <c r="AW360" s="83"/>
      <c r="AX360" s="83"/>
      <c r="AY360" s="83"/>
      <c r="AZ360" s="83"/>
      <c r="BA360" s="83"/>
      <c r="BB360" s="83"/>
    </row>
    <row r="361" spans="10:54" s="228" customFormat="1" x14ac:dyDescent="0.2">
      <c r="J361" s="361"/>
      <c r="K361" s="360"/>
      <c r="L361" s="343"/>
      <c r="M361" s="343"/>
      <c r="N361" s="170"/>
      <c r="O361" s="170"/>
      <c r="P361" s="170"/>
      <c r="Q361" s="170"/>
      <c r="R361" s="170"/>
      <c r="S361" s="170"/>
      <c r="T361" s="327">
        <v>360</v>
      </c>
      <c r="U361" s="373" t="s">
        <v>438</v>
      </c>
      <c r="V361" s="376">
        <v>2</v>
      </c>
      <c r="X361" s="270"/>
      <c r="Y361" s="270"/>
      <c r="Z361" s="376">
        <v>2</v>
      </c>
      <c r="AB361" s="83"/>
      <c r="AC361" s="83"/>
      <c r="AD361" s="83"/>
      <c r="AE361" s="83"/>
      <c r="AF361" s="83"/>
      <c r="AG361" s="83"/>
      <c r="AH361" s="83"/>
      <c r="AI361" s="83"/>
      <c r="AJ361" s="83"/>
      <c r="AK361" s="83"/>
      <c r="AL361" s="83"/>
      <c r="AM361" s="83"/>
      <c r="AN361" s="83"/>
      <c r="AO361" s="83"/>
      <c r="AP361" s="83"/>
      <c r="AQ361" s="83"/>
      <c r="AR361" s="83"/>
      <c r="AS361" s="83"/>
      <c r="AT361" s="83"/>
      <c r="AU361" s="83"/>
      <c r="AV361" s="83"/>
      <c r="AW361" s="83"/>
      <c r="AX361" s="83"/>
      <c r="AY361" s="83"/>
      <c r="AZ361" s="83"/>
      <c r="BA361" s="83"/>
      <c r="BB361" s="83"/>
    </row>
    <row r="362" spans="10:54" s="228" customFormat="1" x14ac:dyDescent="0.2">
      <c r="J362" s="361"/>
      <c r="K362" s="360"/>
      <c r="L362" s="343"/>
      <c r="M362" s="343"/>
      <c r="N362" s="170"/>
      <c r="O362" s="170"/>
      <c r="P362" s="170"/>
      <c r="Q362" s="170"/>
      <c r="R362" s="170"/>
      <c r="S362" s="170"/>
      <c r="T362" s="327">
        <v>361</v>
      </c>
      <c r="U362" s="373" t="s">
        <v>439</v>
      </c>
      <c r="V362" s="376">
        <v>2</v>
      </c>
      <c r="X362" s="270"/>
      <c r="Y362" s="270"/>
      <c r="Z362" s="376">
        <v>2</v>
      </c>
      <c r="AB362" s="83"/>
      <c r="AC362" s="83"/>
      <c r="AD362" s="83"/>
      <c r="AE362" s="83"/>
      <c r="AF362" s="83"/>
      <c r="AG362" s="83"/>
      <c r="AH362" s="83"/>
      <c r="AI362" s="83"/>
      <c r="AJ362" s="83"/>
      <c r="AK362" s="83"/>
      <c r="AL362" s="83"/>
      <c r="AM362" s="83"/>
      <c r="AN362" s="83"/>
      <c r="AO362" s="83"/>
      <c r="AP362" s="83"/>
      <c r="AQ362" s="83"/>
      <c r="AR362" s="83"/>
      <c r="AS362" s="83"/>
      <c r="AT362" s="83"/>
      <c r="AU362" s="83"/>
      <c r="AV362" s="83"/>
      <c r="AW362" s="83"/>
      <c r="AX362" s="83"/>
      <c r="AY362" s="83"/>
      <c r="AZ362" s="83"/>
      <c r="BA362" s="83"/>
      <c r="BB362" s="83"/>
    </row>
    <row r="363" spans="10:54" s="228" customFormat="1" x14ac:dyDescent="0.2">
      <c r="J363" s="361"/>
      <c r="K363" s="360"/>
      <c r="L363" s="343"/>
      <c r="M363" s="343"/>
      <c r="N363" s="170"/>
      <c r="O363" s="170"/>
      <c r="P363" s="170"/>
      <c r="Q363" s="170"/>
      <c r="R363" s="170"/>
      <c r="S363" s="170"/>
      <c r="T363" s="327">
        <v>362</v>
      </c>
      <c r="U363" s="373" t="s">
        <v>440</v>
      </c>
      <c r="V363" s="376">
        <v>2</v>
      </c>
      <c r="X363" s="270"/>
      <c r="Y363" s="270"/>
      <c r="Z363" s="376">
        <v>2</v>
      </c>
      <c r="AB363" s="83"/>
      <c r="AC363" s="83"/>
      <c r="AD363" s="83"/>
      <c r="AE363" s="83"/>
      <c r="AF363" s="83"/>
      <c r="AG363" s="83"/>
      <c r="AH363" s="83"/>
      <c r="AI363" s="83"/>
      <c r="AJ363" s="83"/>
      <c r="AK363" s="83"/>
      <c r="AL363" s="83"/>
      <c r="AM363" s="83"/>
      <c r="AN363" s="83"/>
      <c r="AO363" s="83"/>
      <c r="AP363" s="83"/>
      <c r="AQ363" s="83"/>
      <c r="AR363" s="83"/>
      <c r="AS363" s="83"/>
      <c r="AT363" s="83"/>
      <c r="AU363" s="83"/>
      <c r="AV363" s="83"/>
      <c r="AW363" s="83"/>
      <c r="AX363" s="83"/>
      <c r="AY363" s="83"/>
      <c r="AZ363" s="83"/>
      <c r="BA363" s="83"/>
      <c r="BB363" s="83"/>
    </row>
    <row r="364" spans="10:54" s="228" customFormat="1" x14ac:dyDescent="0.2">
      <c r="J364" s="361"/>
      <c r="K364" s="360"/>
      <c r="L364" s="343"/>
      <c r="M364" s="343"/>
      <c r="N364" s="170"/>
      <c r="O364" s="170"/>
      <c r="P364" s="170"/>
      <c r="Q364" s="170"/>
      <c r="R364" s="170"/>
      <c r="S364" s="170"/>
      <c r="T364" s="327">
        <v>363</v>
      </c>
      <c r="U364" s="373" t="s">
        <v>441</v>
      </c>
      <c r="V364" s="376">
        <v>2</v>
      </c>
      <c r="X364" s="270"/>
      <c r="Y364" s="270"/>
      <c r="Z364" s="376">
        <v>2</v>
      </c>
      <c r="AB364" s="83"/>
      <c r="AC364" s="83"/>
      <c r="AD364" s="83"/>
      <c r="AE364" s="83"/>
      <c r="AF364" s="83"/>
      <c r="AG364" s="83"/>
      <c r="AH364" s="83"/>
      <c r="AI364" s="83"/>
      <c r="AJ364" s="83"/>
      <c r="AK364" s="83"/>
      <c r="AL364" s="83"/>
      <c r="AM364" s="83"/>
      <c r="AN364" s="83"/>
      <c r="AO364" s="83"/>
      <c r="AP364" s="83"/>
      <c r="AQ364" s="83"/>
      <c r="AR364" s="83"/>
      <c r="AS364" s="83"/>
      <c r="AT364" s="83"/>
      <c r="AU364" s="83"/>
      <c r="AV364" s="83"/>
      <c r="AW364" s="83"/>
      <c r="AX364" s="83"/>
      <c r="AY364" s="83"/>
      <c r="AZ364" s="83"/>
      <c r="BA364" s="83"/>
      <c r="BB364" s="83"/>
    </row>
    <row r="365" spans="10:54" s="228" customFormat="1" x14ac:dyDescent="0.2">
      <c r="J365" s="361"/>
      <c r="K365" s="360"/>
      <c r="L365" s="343"/>
      <c r="M365" s="343"/>
      <c r="N365" s="170"/>
      <c r="O365" s="170"/>
      <c r="P365" s="170"/>
      <c r="Q365" s="170"/>
      <c r="R365" s="170"/>
      <c r="S365" s="170"/>
      <c r="T365" s="327">
        <v>364</v>
      </c>
      <c r="U365" s="373" t="s">
        <v>442</v>
      </c>
      <c r="V365" s="376">
        <v>2</v>
      </c>
      <c r="X365" s="270"/>
      <c r="Y365" s="270"/>
      <c r="Z365" s="376">
        <v>2</v>
      </c>
      <c r="AB365" s="83"/>
      <c r="AC365" s="83"/>
      <c r="AD365" s="83"/>
      <c r="AE365" s="83"/>
      <c r="AF365" s="83"/>
      <c r="AG365" s="83"/>
      <c r="AH365" s="83"/>
      <c r="AI365" s="83"/>
      <c r="AJ365" s="83"/>
      <c r="AK365" s="83"/>
      <c r="AL365" s="83"/>
      <c r="AM365" s="83"/>
      <c r="AN365" s="83"/>
      <c r="AO365" s="83"/>
      <c r="AP365" s="83"/>
      <c r="AQ365" s="83"/>
      <c r="AR365" s="83"/>
      <c r="AS365" s="83"/>
      <c r="AT365" s="83"/>
      <c r="AU365" s="83"/>
      <c r="AV365" s="83"/>
      <c r="AW365" s="83"/>
      <c r="AX365" s="83"/>
      <c r="AY365" s="83"/>
      <c r="AZ365" s="83"/>
      <c r="BA365" s="83"/>
      <c r="BB365" s="83"/>
    </row>
    <row r="366" spans="10:54" s="228" customFormat="1" x14ac:dyDescent="0.2">
      <c r="J366" s="361"/>
      <c r="K366" s="360"/>
      <c r="L366" s="343"/>
      <c r="M366" s="343"/>
      <c r="N366" s="170"/>
      <c r="O366" s="170"/>
      <c r="P366" s="170"/>
      <c r="Q366" s="170"/>
      <c r="R366" s="170"/>
      <c r="S366" s="170"/>
      <c r="T366" s="327">
        <v>365</v>
      </c>
      <c r="U366" s="373" t="s">
        <v>443</v>
      </c>
      <c r="V366" s="376">
        <v>2</v>
      </c>
      <c r="X366" s="270"/>
      <c r="Y366" s="270"/>
      <c r="Z366" s="376">
        <v>2</v>
      </c>
      <c r="AB366" s="83"/>
      <c r="AC366" s="83"/>
      <c r="AD366" s="83"/>
      <c r="AE366" s="83"/>
      <c r="AF366" s="83"/>
      <c r="AG366" s="83"/>
      <c r="AH366" s="83"/>
      <c r="AI366" s="83"/>
      <c r="AJ366" s="83"/>
      <c r="AK366" s="83"/>
      <c r="AL366" s="83"/>
      <c r="AM366" s="83"/>
      <c r="AN366" s="83"/>
      <c r="AO366" s="83"/>
      <c r="AP366" s="83"/>
      <c r="AQ366" s="83"/>
      <c r="AR366" s="83"/>
      <c r="AS366" s="83"/>
      <c r="AT366" s="83"/>
      <c r="AU366" s="83"/>
      <c r="AV366" s="83"/>
      <c r="AW366" s="83"/>
      <c r="AX366" s="83"/>
      <c r="AY366" s="83"/>
      <c r="AZ366" s="83"/>
      <c r="BA366" s="83"/>
      <c r="BB366" s="83"/>
    </row>
    <row r="367" spans="10:54" s="228" customFormat="1" x14ac:dyDescent="0.2">
      <c r="J367" s="361"/>
      <c r="K367" s="360"/>
      <c r="L367" s="343"/>
      <c r="M367" s="343"/>
      <c r="N367" s="170"/>
      <c r="O367" s="170"/>
      <c r="P367" s="170"/>
      <c r="Q367" s="170"/>
      <c r="R367" s="170"/>
      <c r="S367" s="170"/>
      <c r="T367" s="327">
        <v>366</v>
      </c>
      <c r="U367" s="373" t="s">
        <v>444</v>
      </c>
      <c r="V367" s="376">
        <v>2</v>
      </c>
      <c r="X367" s="270"/>
      <c r="Y367" s="270"/>
      <c r="Z367" s="376">
        <v>2</v>
      </c>
      <c r="AB367" s="83"/>
      <c r="AC367" s="83"/>
      <c r="AD367" s="83"/>
      <c r="AE367" s="83"/>
      <c r="AF367" s="83"/>
      <c r="AG367" s="83"/>
      <c r="AH367" s="83"/>
      <c r="AI367" s="83"/>
      <c r="AJ367" s="83"/>
      <c r="AK367" s="83"/>
      <c r="AL367" s="83"/>
      <c r="AM367" s="83"/>
      <c r="AN367" s="83"/>
      <c r="AO367" s="83"/>
      <c r="AP367" s="83"/>
      <c r="AQ367" s="83"/>
      <c r="AR367" s="83"/>
      <c r="AS367" s="83"/>
      <c r="AT367" s="83"/>
      <c r="AU367" s="83"/>
      <c r="AV367" s="83"/>
      <c r="AW367" s="83"/>
      <c r="AX367" s="83"/>
      <c r="AY367" s="83"/>
      <c r="AZ367" s="83"/>
      <c r="BA367" s="83"/>
      <c r="BB367" s="83"/>
    </row>
    <row r="368" spans="10:54" s="228" customFormat="1" x14ac:dyDescent="0.2">
      <c r="J368" s="361"/>
      <c r="K368" s="360"/>
      <c r="L368" s="343"/>
      <c r="M368" s="343"/>
      <c r="N368" s="170"/>
      <c r="O368" s="170"/>
      <c r="P368" s="170"/>
      <c r="Q368" s="170"/>
      <c r="R368" s="170"/>
      <c r="S368" s="170"/>
      <c r="T368" s="327">
        <v>367</v>
      </c>
      <c r="U368" s="373" t="s">
        <v>445</v>
      </c>
      <c r="V368" s="376">
        <v>2</v>
      </c>
      <c r="X368" s="270"/>
      <c r="Y368" s="270"/>
      <c r="Z368" s="376">
        <v>2</v>
      </c>
      <c r="AB368" s="83"/>
      <c r="AC368" s="83"/>
      <c r="AD368" s="83"/>
      <c r="AE368" s="83"/>
      <c r="AF368" s="83"/>
      <c r="AG368" s="83"/>
      <c r="AH368" s="83"/>
      <c r="AI368" s="83"/>
      <c r="AJ368" s="83"/>
      <c r="AK368" s="83"/>
      <c r="AL368" s="83"/>
      <c r="AM368" s="83"/>
      <c r="AN368" s="83"/>
      <c r="AO368" s="83"/>
      <c r="AP368" s="83"/>
      <c r="AQ368" s="83"/>
      <c r="AR368" s="83"/>
      <c r="AS368" s="83"/>
      <c r="AT368" s="83"/>
      <c r="AU368" s="83"/>
      <c r="AV368" s="83"/>
      <c r="AW368" s="83"/>
      <c r="AX368" s="83"/>
      <c r="AY368" s="83"/>
      <c r="AZ368" s="83"/>
      <c r="BA368" s="83"/>
      <c r="BB368" s="83"/>
    </row>
    <row r="369" spans="10:54" s="228" customFormat="1" x14ac:dyDescent="0.2">
      <c r="J369" s="361"/>
      <c r="K369" s="360"/>
      <c r="L369" s="343"/>
      <c r="M369" s="343"/>
      <c r="N369" s="170"/>
      <c r="O369" s="170"/>
      <c r="P369" s="170"/>
      <c r="Q369" s="170"/>
      <c r="R369" s="170"/>
      <c r="S369" s="170"/>
      <c r="T369" s="327">
        <v>368</v>
      </c>
      <c r="U369" s="373" t="s">
        <v>446</v>
      </c>
      <c r="V369" s="376">
        <v>2</v>
      </c>
      <c r="X369" s="270"/>
      <c r="Y369" s="270"/>
      <c r="Z369" s="376">
        <v>2</v>
      </c>
      <c r="AB369" s="83"/>
      <c r="AC369" s="83"/>
      <c r="AD369" s="83"/>
      <c r="AE369" s="83"/>
      <c r="AF369" s="83"/>
      <c r="AG369" s="83"/>
      <c r="AH369" s="83"/>
      <c r="AI369" s="83"/>
      <c r="AJ369" s="83"/>
      <c r="AK369" s="83"/>
      <c r="AL369" s="83"/>
      <c r="AM369" s="83"/>
      <c r="AN369" s="83"/>
      <c r="AO369" s="83"/>
      <c r="AP369" s="83"/>
      <c r="AQ369" s="83"/>
      <c r="AR369" s="83"/>
      <c r="AS369" s="83"/>
      <c r="AT369" s="83"/>
      <c r="AU369" s="83"/>
      <c r="AV369" s="83"/>
      <c r="AW369" s="83"/>
      <c r="AX369" s="83"/>
      <c r="AY369" s="83"/>
      <c r="AZ369" s="83"/>
      <c r="BA369" s="83"/>
      <c r="BB369" s="83"/>
    </row>
    <row r="370" spans="10:54" s="228" customFormat="1" x14ac:dyDescent="0.2">
      <c r="J370" s="361"/>
      <c r="K370" s="360"/>
      <c r="L370" s="343"/>
      <c r="M370" s="343"/>
      <c r="N370" s="170"/>
      <c r="O370" s="170"/>
      <c r="P370" s="170"/>
      <c r="Q370" s="170"/>
      <c r="R370" s="170"/>
      <c r="S370" s="170"/>
      <c r="T370" s="327">
        <v>369</v>
      </c>
      <c r="U370" s="373" t="s">
        <v>447</v>
      </c>
      <c r="V370" s="376">
        <v>2</v>
      </c>
      <c r="X370" s="270"/>
      <c r="Y370" s="270"/>
      <c r="Z370" s="376">
        <v>2</v>
      </c>
      <c r="AB370" s="83"/>
      <c r="AC370" s="83"/>
      <c r="AD370" s="83"/>
      <c r="AE370" s="83"/>
      <c r="AF370" s="83"/>
      <c r="AG370" s="83"/>
      <c r="AH370" s="83"/>
      <c r="AI370" s="83"/>
      <c r="AJ370" s="83"/>
      <c r="AK370" s="83"/>
      <c r="AL370" s="83"/>
      <c r="AM370" s="83"/>
      <c r="AN370" s="83"/>
      <c r="AO370" s="83"/>
      <c r="AP370" s="83"/>
      <c r="AQ370" s="83"/>
      <c r="AR370" s="83"/>
      <c r="AS370" s="83"/>
      <c r="AT370" s="83"/>
      <c r="AU370" s="83"/>
      <c r="AV370" s="83"/>
      <c r="AW370" s="83"/>
      <c r="AX370" s="83"/>
      <c r="AY370" s="83"/>
      <c r="AZ370" s="83"/>
      <c r="BA370" s="83"/>
      <c r="BB370" s="83"/>
    </row>
    <row r="371" spans="10:54" s="228" customFormat="1" x14ac:dyDescent="0.2">
      <c r="J371" s="361"/>
      <c r="K371" s="360"/>
      <c r="L371" s="343"/>
      <c r="M371" s="343"/>
      <c r="N371" s="170"/>
      <c r="O371" s="170"/>
      <c r="P371" s="170"/>
      <c r="Q371" s="170"/>
      <c r="R371" s="170"/>
      <c r="S371" s="170"/>
      <c r="T371" s="327">
        <v>370</v>
      </c>
      <c r="U371" s="373" t="s">
        <v>448</v>
      </c>
      <c r="V371" s="376">
        <v>2</v>
      </c>
      <c r="X371" s="270"/>
      <c r="Y371" s="270"/>
      <c r="Z371" s="376">
        <v>2</v>
      </c>
      <c r="AB371" s="83"/>
      <c r="AC371" s="83"/>
      <c r="AD371" s="83"/>
      <c r="AE371" s="83"/>
      <c r="AF371" s="83"/>
      <c r="AG371" s="83"/>
      <c r="AH371" s="83"/>
      <c r="AI371" s="83"/>
      <c r="AJ371" s="83"/>
      <c r="AK371" s="83"/>
      <c r="AL371" s="83"/>
      <c r="AM371" s="83"/>
      <c r="AN371" s="83"/>
      <c r="AO371" s="83"/>
      <c r="AP371" s="83"/>
      <c r="AQ371" s="83"/>
      <c r="AR371" s="83"/>
      <c r="AS371" s="83"/>
      <c r="AT371" s="83"/>
      <c r="AU371" s="83"/>
      <c r="AV371" s="83"/>
      <c r="AW371" s="83"/>
      <c r="AX371" s="83"/>
      <c r="AY371" s="83"/>
      <c r="AZ371" s="83"/>
      <c r="BA371" s="83"/>
      <c r="BB371" s="83"/>
    </row>
    <row r="372" spans="10:54" s="228" customFormat="1" x14ac:dyDescent="0.2">
      <c r="J372" s="361"/>
      <c r="K372" s="360"/>
      <c r="L372" s="343"/>
      <c r="M372" s="343"/>
      <c r="N372" s="170"/>
      <c r="O372" s="170"/>
      <c r="P372" s="170"/>
      <c r="Q372" s="170"/>
      <c r="R372" s="170"/>
      <c r="S372" s="170"/>
      <c r="T372" s="327">
        <v>371</v>
      </c>
      <c r="U372" s="373" t="s">
        <v>449</v>
      </c>
      <c r="V372" s="376">
        <v>2</v>
      </c>
      <c r="X372" s="270"/>
      <c r="Y372" s="270"/>
      <c r="Z372" s="376">
        <v>2</v>
      </c>
      <c r="AB372" s="83"/>
      <c r="AC372" s="83"/>
      <c r="AD372" s="83"/>
      <c r="AE372" s="83"/>
      <c r="AF372" s="83"/>
      <c r="AG372" s="83"/>
      <c r="AH372" s="83"/>
      <c r="AI372" s="83"/>
      <c r="AJ372" s="83"/>
      <c r="AK372" s="83"/>
      <c r="AL372" s="83"/>
      <c r="AM372" s="83"/>
      <c r="AN372" s="83"/>
      <c r="AO372" s="83"/>
      <c r="AP372" s="83"/>
      <c r="AQ372" s="83"/>
      <c r="AR372" s="83"/>
      <c r="AS372" s="83"/>
      <c r="AT372" s="83"/>
      <c r="AU372" s="83"/>
      <c r="AV372" s="83"/>
      <c r="AW372" s="83"/>
      <c r="AX372" s="83"/>
      <c r="AY372" s="83"/>
      <c r="AZ372" s="83"/>
      <c r="BA372" s="83"/>
      <c r="BB372" s="83"/>
    </row>
    <row r="373" spans="10:54" s="228" customFormat="1" x14ac:dyDescent="0.2">
      <c r="J373" s="361"/>
      <c r="K373" s="360"/>
      <c r="L373" s="343"/>
      <c r="M373" s="343"/>
      <c r="N373" s="170"/>
      <c r="O373" s="170"/>
      <c r="P373" s="170"/>
      <c r="Q373" s="170"/>
      <c r="R373" s="170"/>
      <c r="S373" s="170"/>
      <c r="T373" s="327">
        <v>372</v>
      </c>
      <c r="U373" s="373" t="s">
        <v>450</v>
      </c>
      <c r="V373" s="376">
        <v>2</v>
      </c>
      <c r="X373" s="270"/>
      <c r="Y373" s="270"/>
      <c r="Z373" s="376">
        <v>2</v>
      </c>
      <c r="AB373" s="83"/>
      <c r="AC373" s="83"/>
      <c r="AD373" s="83"/>
      <c r="AE373" s="83"/>
      <c r="AF373" s="83"/>
      <c r="AG373" s="83"/>
      <c r="AH373" s="83"/>
      <c r="AI373" s="83"/>
      <c r="AJ373" s="83"/>
      <c r="AK373" s="83"/>
      <c r="AL373" s="83"/>
      <c r="AM373" s="83"/>
      <c r="AN373" s="83"/>
      <c r="AO373" s="83"/>
      <c r="AP373" s="83"/>
      <c r="AQ373" s="83"/>
      <c r="AR373" s="83"/>
      <c r="AS373" s="83"/>
      <c r="AT373" s="83"/>
      <c r="AU373" s="83"/>
      <c r="AV373" s="83"/>
      <c r="AW373" s="83"/>
      <c r="AX373" s="83"/>
      <c r="AY373" s="83"/>
      <c r="AZ373" s="83"/>
      <c r="BA373" s="83"/>
      <c r="BB373" s="83"/>
    </row>
    <row r="374" spans="10:54" s="228" customFormat="1" x14ac:dyDescent="0.2">
      <c r="J374" s="361"/>
      <c r="K374" s="360"/>
      <c r="L374" s="343"/>
      <c r="M374" s="343"/>
      <c r="N374" s="170"/>
      <c r="O374" s="170"/>
      <c r="P374" s="170"/>
      <c r="Q374" s="170"/>
      <c r="R374" s="170"/>
      <c r="S374" s="170"/>
      <c r="T374" s="327">
        <v>373</v>
      </c>
      <c r="U374" s="373" t="s">
        <v>451</v>
      </c>
      <c r="V374" s="376">
        <v>2</v>
      </c>
      <c r="X374" s="270"/>
      <c r="Y374" s="270"/>
      <c r="Z374" s="376">
        <v>2</v>
      </c>
      <c r="AB374" s="83"/>
      <c r="AC374" s="83"/>
      <c r="AD374" s="83"/>
      <c r="AE374" s="83"/>
      <c r="AF374" s="83"/>
      <c r="AG374" s="83"/>
      <c r="AH374" s="83"/>
      <c r="AI374" s="83"/>
      <c r="AJ374" s="83"/>
      <c r="AK374" s="83"/>
      <c r="AL374" s="83"/>
      <c r="AM374" s="83"/>
      <c r="AN374" s="83"/>
      <c r="AO374" s="83"/>
      <c r="AP374" s="83"/>
      <c r="AQ374" s="83"/>
      <c r="AR374" s="83"/>
      <c r="AS374" s="83"/>
      <c r="AT374" s="83"/>
      <c r="AU374" s="83"/>
      <c r="AV374" s="83"/>
      <c r="AW374" s="83"/>
      <c r="AX374" s="83"/>
      <c r="AY374" s="83"/>
      <c r="AZ374" s="83"/>
      <c r="BA374" s="83"/>
      <c r="BB374" s="83"/>
    </row>
    <row r="375" spans="10:54" s="228" customFormat="1" x14ac:dyDescent="0.2">
      <c r="J375" s="361"/>
      <c r="K375" s="360"/>
      <c r="L375" s="343"/>
      <c r="M375" s="343"/>
      <c r="N375" s="170"/>
      <c r="O375" s="170"/>
      <c r="P375" s="170"/>
      <c r="Q375" s="170"/>
      <c r="R375" s="170"/>
      <c r="S375" s="170"/>
      <c r="T375" s="327">
        <v>374</v>
      </c>
      <c r="U375" s="373" t="s">
        <v>452</v>
      </c>
      <c r="V375" s="376">
        <v>2</v>
      </c>
      <c r="X375" s="270"/>
      <c r="Y375" s="270"/>
      <c r="Z375" s="376">
        <v>2</v>
      </c>
      <c r="AB375" s="83"/>
      <c r="AC375" s="83"/>
      <c r="AD375" s="83"/>
      <c r="AE375" s="83"/>
      <c r="AF375" s="83"/>
      <c r="AG375" s="83"/>
      <c r="AH375" s="83"/>
      <c r="AI375" s="83"/>
      <c r="AJ375" s="83"/>
      <c r="AK375" s="83"/>
      <c r="AL375" s="83"/>
      <c r="AM375" s="83"/>
      <c r="AN375" s="83"/>
      <c r="AO375" s="83"/>
      <c r="AP375" s="83"/>
      <c r="AQ375" s="83"/>
      <c r="AR375" s="83"/>
      <c r="AS375" s="83"/>
      <c r="AT375" s="83"/>
      <c r="AU375" s="83"/>
      <c r="AV375" s="83"/>
      <c r="AW375" s="83"/>
      <c r="AX375" s="83"/>
      <c r="AY375" s="83"/>
      <c r="AZ375" s="83"/>
      <c r="BA375" s="83"/>
      <c r="BB375" s="83"/>
    </row>
    <row r="376" spans="10:54" s="228" customFormat="1" x14ac:dyDescent="0.2">
      <c r="J376" s="361"/>
      <c r="K376" s="360"/>
      <c r="L376" s="343"/>
      <c r="M376" s="343"/>
      <c r="N376" s="170"/>
      <c r="O376" s="170"/>
      <c r="P376" s="170"/>
      <c r="Q376" s="170"/>
      <c r="R376" s="170"/>
      <c r="S376" s="170"/>
      <c r="T376" s="327">
        <v>375</v>
      </c>
      <c r="U376" s="373" t="s">
        <v>453</v>
      </c>
      <c r="V376" s="376">
        <v>2</v>
      </c>
      <c r="X376" s="270"/>
      <c r="Y376" s="270"/>
      <c r="Z376" s="376">
        <v>2</v>
      </c>
      <c r="AB376" s="83"/>
      <c r="AC376" s="83"/>
      <c r="AD376" s="83"/>
      <c r="AE376" s="83"/>
      <c r="AF376" s="83"/>
      <c r="AG376" s="83"/>
      <c r="AH376" s="83"/>
      <c r="AI376" s="83"/>
      <c r="AJ376" s="83"/>
      <c r="AK376" s="83"/>
      <c r="AL376" s="83"/>
      <c r="AM376" s="83"/>
      <c r="AN376" s="83"/>
      <c r="AO376" s="83"/>
      <c r="AP376" s="83"/>
      <c r="AQ376" s="83"/>
      <c r="AR376" s="83"/>
      <c r="AS376" s="83"/>
      <c r="AT376" s="83"/>
      <c r="AU376" s="83"/>
      <c r="AV376" s="83"/>
      <c r="AW376" s="83"/>
      <c r="AX376" s="83"/>
      <c r="AY376" s="83"/>
      <c r="AZ376" s="83"/>
      <c r="BA376" s="83"/>
      <c r="BB376" s="83"/>
    </row>
    <row r="377" spans="10:54" s="228" customFormat="1" x14ac:dyDescent="0.2">
      <c r="J377" s="361"/>
      <c r="K377" s="360"/>
      <c r="L377" s="343"/>
      <c r="M377" s="343"/>
      <c r="N377" s="170"/>
      <c r="O377" s="170"/>
      <c r="P377" s="170"/>
      <c r="Q377" s="170"/>
      <c r="R377" s="170"/>
      <c r="S377" s="170"/>
      <c r="T377" s="327">
        <v>376</v>
      </c>
      <c r="U377" s="373" t="s">
        <v>454</v>
      </c>
      <c r="V377" s="376">
        <v>2</v>
      </c>
      <c r="X377" s="270"/>
      <c r="Y377" s="270"/>
      <c r="Z377" s="376">
        <v>2</v>
      </c>
      <c r="AB377" s="83"/>
      <c r="AC377" s="83"/>
      <c r="AD377" s="83"/>
      <c r="AE377" s="83"/>
      <c r="AF377" s="83"/>
      <c r="AG377" s="83"/>
      <c r="AH377" s="83"/>
      <c r="AI377" s="83"/>
      <c r="AJ377" s="83"/>
      <c r="AK377" s="83"/>
      <c r="AL377" s="83"/>
      <c r="AM377" s="83"/>
      <c r="AN377" s="83"/>
      <c r="AO377" s="83"/>
      <c r="AP377" s="83"/>
      <c r="AQ377" s="83"/>
      <c r="AR377" s="83"/>
      <c r="AS377" s="83"/>
      <c r="AT377" s="83"/>
      <c r="AU377" s="83"/>
      <c r="AV377" s="83"/>
      <c r="AW377" s="83"/>
      <c r="AX377" s="83"/>
      <c r="AY377" s="83"/>
      <c r="AZ377" s="83"/>
      <c r="BA377" s="83"/>
      <c r="BB377" s="83"/>
    </row>
    <row r="378" spans="10:54" s="228" customFormat="1" x14ac:dyDescent="0.2">
      <c r="J378" s="361"/>
      <c r="K378" s="360"/>
      <c r="L378" s="343"/>
      <c r="M378" s="343"/>
      <c r="N378" s="170"/>
      <c r="O378" s="170"/>
      <c r="P378" s="170"/>
      <c r="Q378" s="170"/>
      <c r="R378" s="170"/>
      <c r="S378" s="170"/>
      <c r="T378" s="327">
        <v>377</v>
      </c>
      <c r="U378" s="373" t="s">
        <v>455</v>
      </c>
      <c r="V378" s="376">
        <v>2</v>
      </c>
      <c r="X378" s="270"/>
      <c r="Y378" s="270"/>
      <c r="Z378" s="376">
        <v>2</v>
      </c>
      <c r="AB378" s="83"/>
      <c r="AC378" s="83"/>
      <c r="AD378" s="83"/>
      <c r="AE378" s="83"/>
      <c r="AF378" s="83"/>
      <c r="AG378" s="83"/>
      <c r="AH378" s="83"/>
      <c r="AI378" s="83"/>
      <c r="AJ378" s="83"/>
      <c r="AK378" s="83"/>
      <c r="AL378" s="83"/>
      <c r="AM378" s="83"/>
      <c r="AN378" s="83"/>
      <c r="AO378" s="83"/>
      <c r="AP378" s="83"/>
      <c r="AQ378" s="83"/>
      <c r="AR378" s="83"/>
      <c r="AS378" s="83"/>
      <c r="AT378" s="83"/>
      <c r="AU378" s="83"/>
      <c r="AV378" s="83"/>
      <c r="AW378" s="83"/>
      <c r="AX378" s="83"/>
      <c r="AY378" s="83"/>
      <c r="AZ378" s="83"/>
      <c r="BA378" s="83"/>
      <c r="BB378" s="83"/>
    </row>
    <row r="379" spans="10:54" s="228" customFormat="1" x14ac:dyDescent="0.2">
      <c r="J379" s="361"/>
      <c r="K379" s="360"/>
      <c r="L379" s="343"/>
      <c r="M379" s="343"/>
      <c r="N379" s="170"/>
      <c r="O379" s="170"/>
      <c r="P379" s="170"/>
      <c r="Q379" s="170"/>
      <c r="R379" s="170"/>
      <c r="S379" s="170"/>
      <c r="T379" s="327">
        <v>378</v>
      </c>
      <c r="U379" s="373" t="s">
        <v>456</v>
      </c>
      <c r="V379" s="376">
        <v>2</v>
      </c>
      <c r="X379" s="270"/>
      <c r="Y379" s="270"/>
      <c r="Z379" s="376">
        <v>2</v>
      </c>
      <c r="AB379" s="83"/>
      <c r="AC379" s="83"/>
      <c r="AD379" s="83"/>
      <c r="AE379" s="83"/>
      <c r="AF379" s="83"/>
      <c r="AG379" s="83"/>
      <c r="AH379" s="83"/>
      <c r="AI379" s="83"/>
      <c r="AJ379" s="83"/>
      <c r="AK379" s="83"/>
      <c r="AL379" s="83"/>
      <c r="AM379" s="83"/>
      <c r="AN379" s="83"/>
      <c r="AO379" s="83"/>
      <c r="AP379" s="83"/>
      <c r="AQ379" s="83"/>
      <c r="AR379" s="83"/>
      <c r="AS379" s="83"/>
      <c r="AT379" s="83"/>
      <c r="AU379" s="83"/>
      <c r="AV379" s="83"/>
      <c r="AW379" s="83"/>
      <c r="AX379" s="83"/>
      <c r="AY379" s="83"/>
      <c r="AZ379" s="83"/>
      <c r="BA379" s="83"/>
      <c r="BB379" s="83"/>
    </row>
    <row r="380" spans="10:54" s="228" customFormat="1" x14ac:dyDescent="0.2">
      <c r="J380" s="361"/>
      <c r="K380" s="360"/>
      <c r="L380" s="343"/>
      <c r="M380" s="343"/>
      <c r="N380" s="170"/>
      <c r="O380" s="170"/>
      <c r="P380" s="170"/>
      <c r="Q380" s="170"/>
      <c r="R380" s="170"/>
      <c r="S380" s="170"/>
      <c r="T380" s="327">
        <v>379</v>
      </c>
      <c r="U380" s="373" t="s">
        <v>457</v>
      </c>
      <c r="V380" s="376">
        <v>2</v>
      </c>
      <c r="X380" s="270"/>
      <c r="Y380" s="270"/>
      <c r="Z380" s="376">
        <v>2</v>
      </c>
      <c r="AB380" s="83"/>
      <c r="AC380" s="83"/>
      <c r="AD380" s="83"/>
      <c r="AE380" s="83"/>
      <c r="AF380" s="83"/>
      <c r="AG380" s="83"/>
      <c r="AH380" s="83"/>
      <c r="AI380" s="83"/>
      <c r="AJ380" s="83"/>
      <c r="AK380" s="83"/>
      <c r="AL380" s="83"/>
      <c r="AM380" s="83"/>
      <c r="AN380" s="83"/>
      <c r="AO380" s="83"/>
      <c r="AP380" s="83"/>
      <c r="AQ380" s="83"/>
      <c r="AR380" s="83"/>
      <c r="AS380" s="83"/>
      <c r="AT380" s="83"/>
      <c r="AU380" s="83"/>
      <c r="AV380" s="83"/>
      <c r="AW380" s="83"/>
      <c r="AX380" s="83"/>
      <c r="AY380" s="83"/>
      <c r="AZ380" s="83"/>
      <c r="BA380" s="83"/>
      <c r="BB380" s="83"/>
    </row>
    <row r="381" spans="10:54" s="228" customFormat="1" x14ac:dyDescent="0.2">
      <c r="J381" s="361"/>
      <c r="K381" s="360"/>
      <c r="L381" s="343"/>
      <c r="M381" s="343"/>
      <c r="N381" s="170"/>
      <c r="O381" s="170"/>
      <c r="P381" s="170"/>
      <c r="Q381" s="170"/>
      <c r="R381" s="170"/>
      <c r="S381" s="170"/>
      <c r="T381" s="327">
        <v>380</v>
      </c>
      <c r="U381" s="373" t="s">
        <v>458</v>
      </c>
      <c r="V381" s="376">
        <v>2</v>
      </c>
      <c r="X381" s="270"/>
      <c r="Y381" s="270"/>
      <c r="Z381" s="376">
        <v>2</v>
      </c>
      <c r="AB381" s="83"/>
      <c r="AC381" s="83"/>
      <c r="AD381" s="83"/>
      <c r="AE381" s="83"/>
      <c r="AF381" s="83"/>
      <c r="AG381" s="83"/>
      <c r="AH381" s="83"/>
      <c r="AI381" s="83"/>
      <c r="AJ381" s="83"/>
      <c r="AK381" s="83"/>
      <c r="AL381" s="83"/>
      <c r="AM381" s="83"/>
      <c r="AN381" s="83"/>
      <c r="AO381" s="83"/>
      <c r="AP381" s="83"/>
      <c r="AQ381" s="83"/>
      <c r="AR381" s="83"/>
      <c r="AS381" s="83"/>
      <c r="AT381" s="83"/>
      <c r="AU381" s="83"/>
      <c r="AV381" s="83"/>
      <c r="AW381" s="83"/>
      <c r="AX381" s="83"/>
      <c r="AY381" s="83"/>
      <c r="AZ381" s="83"/>
      <c r="BA381" s="83"/>
      <c r="BB381" s="83"/>
    </row>
    <row r="382" spans="10:54" s="228" customFormat="1" x14ac:dyDescent="0.2">
      <c r="J382" s="361"/>
      <c r="K382" s="360"/>
      <c r="L382" s="343"/>
      <c r="M382" s="343"/>
      <c r="N382" s="170"/>
      <c r="O382" s="170"/>
      <c r="P382" s="170"/>
      <c r="Q382" s="170"/>
      <c r="R382" s="170"/>
      <c r="S382" s="170"/>
      <c r="T382" s="327">
        <v>381</v>
      </c>
      <c r="U382" s="373" t="s">
        <v>459</v>
      </c>
      <c r="V382" s="376">
        <v>3</v>
      </c>
      <c r="X382" s="270"/>
      <c r="Y382" s="270"/>
      <c r="Z382" s="376">
        <v>3</v>
      </c>
      <c r="AB382" s="83"/>
      <c r="AC382" s="83"/>
      <c r="AD382" s="83"/>
      <c r="AE382" s="83"/>
      <c r="AF382" s="83"/>
      <c r="AG382" s="83"/>
      <c r="AH382" s="83"/>
      <c r="AI382" s="83"/>
      <c r="AJ382" s="83"/>
      <c r="AK382" s="83"/>
      <c r="AL382" s="83"/>
      <c r="AM382" s="83"/>
      <c r="AN382" s="83"/>
      <c r="AO382" s="83"/>
      <c r="AP382" s="83"/>
      <c r="AQ382" s="83"/>
      <c r="AR382" s="83"/>
      <c r="AS382" s="83"/>
      <c r="AT382" s="83"/>
      <c r="AU382" s="83"/>
      <c r="AV382" s="83"/>
      <c r="AW382" s="83"/>
      <c r="AX382" s="83"/>
      <c r="AY382" s="83"/>
      <c r="AZ382" s="83"/>
      <c r="BA382" s="83"/>
      <c r="BB382" s="83"/>
    </row>
    <row r="383" spans="10:54" s="228" customFormat="1" x14ac:dyDescent="0.2">
      <c r="J383" s="361"/>
      <c r="K383" s="360"/>
      <c r="L383" s="343"/>
      <c r="M383" s="343"/>
      <c r="N383" s="170"/>
      <c r="O383" s="170"/>
      <c r="P383" s="170"/>
      <c r="Q383" s="170"/>
      <c r="R383" s="170"/>
      <c r="S383" s="170"/>
      <c r="T383" s="327">
        <v>382</v>
      </c>
      <c r="U383" s="373" t="s">
        <v>460</v>
      </c>
      <c r="V383" s="376">
        <v>3</v>
      </c>
      <c r="X383" s="270"/>
      <c r="Y383" s="270"/>
      <c r="Z383" s="376">
        <v>3</v>
      </c>
      <c r="AB383" s="83"/>
      <c r="AC383" s="83"/>
      <c r="AD383" s="83"/>
      <c r="AE383" s="83"/>
      <c r="AF383" s="83"/>
      <c r="AG383" s="83"/>
      <c r="AH383" s="83"/>
      <c r="AI383" s="83"/>
      <c r="AJ383" s="83"/>
      <c r="AK383" s="83"/>
      <c r="AL383" s="83"/>
      <c r="AM383" s="83"/>
      <c r="AN383" s="83"/>
      <c r="AO383" s="83"/>
      <c r="AP383" s="83"/>
      <c r="AQ383" s="83"/>
      <c r="AR383" s="83"/>
      <c r="AS383" s="83"/>
      <c r="AT383" s="83"/>
      <c r="AU383" s="83"/>
      <c r="AV383" s="83"/>
      <c r="AW383" s="83"/>
      <c r="AX383" s="83"/>
      <c r="AY383" s="83"/>
      <c r="AZ383" s="83"/>
      <c r="BA383" s="83"/>
      <c r="BB383" s="83"/>
    </row>
    <row r="384" spans="10:54" s="228" customFormat="1" x14ac:dyDescent="0.2">
      <c r="J384" s="361"/>
      <c r="K384" s="360"/>
      <c r="L384" s="343"/>
      <c r="M384" s="343"/>
      <c r="N384" s="170"/>
      <c r="O384" s="170"/>
      <c r="P384" s="170"/>
      <c r="Q384" s="170"/>
      <c r="R384" s="170"/>
      <c r="S384" s="170"/>
      <c r="T384" s="327">
        <v>383</v>
      </c>
      <c r="U384" s="373" t="s">
        <v>461</v>
      </c>
      <c r="V384" s="376">
        <v>2</v>
      </c>
      <c r="X384" s="270"/>
      <c r="Y384" s="270"/>
      <c r="Z384" s="376">
        <v>2</v>
      </c>
      <c r="AB384" s="83"/>
      <c r="AC384" s="83"/>
      <c r="AD384" s="83"/>
      <c r="AE384" s="83"/>
      <c r="AF384" s="83"/>
      <c r="AG384" s="83"/>
      <c r="AH384" s="83"/>
      <c r="AI384" s="83"/>
      <c r="AJ384" s="83"/>
      <c r="AK384" s="83"/>
      <c r="AL384" s="83"/>
      <c r="AM384" s="83"/>
      <c r="AN384" s="83"/>
      <c r="AO384" s="83"/>
      <c r="AP384" s="83"/>
      <c r="AQ384" s="83"/>
      <c r="AR384" s="83"/>
      <c r="AS384" s="83"/>
      <c r="AT384" s="83"/>
      <c r="AU384" s="83"/>
      <c r="AV384" s="83"/>
      <c r="AW384" s="83"/>
      <c r="AX384" s="83"/>
      <c r="AY384" s="83"/>
      <c r="AZ384" s="83"/>
      <c r="BA384" s="83"/>
      <c r="BB384" s="83"/>
    </row>
    <row r="385" spans="10:54" s="228" customFormat="1" x14ac:dyDescent="0.2">
      <c r="J385" s="361"/>
      <c r="K385" s="360"/>
      <c r="L385" s="343"/>
      <c r="M385" s="343"/>
      <c r="N385" s="170"/>
      <c r="O385" s="170"/>
      <c r="P385" s="170"/>
      <c r="Q385" s="170"/>
      <c r="R385" s="170"/>
      <c r="S385" s="170"/>
      <c r="T385" s="327">
        <v>384</v>
      </c>
      <c r="U385" s="373" t="s">
        <v>462</v>
      </c>
      <c r="V385" s="376">
        <v>2</v>
      </c>
      <c r="X385" s="270"/>
      <c r="Y385" s="270"/>
      <c r="Z385" s="376">
        <v>2</v>
      </c>
      <c r="AB385" s="83"/>
      <c r="AC385" s="83"/>
      <c r="AD385" s="83"/>
      <c r="AE385" s="83"/>
      <c r="AF385" s="83"/>
      <c r="AG385" s="83"/>
      <c r="AH385" s="83"/>
      <c r="AI385" s="83"/>
      <c r="AJ385" s="83"/>
      <c r="AK385" s="83"/>
      <c r="AL385" s="83"/>
      <c r="AM385" s="83"/>
      <c r="AN385" s="83"/>
      <c r="AO385" s="83"/>
      <c r="AP385" s="83"/>
      <c r="AQ385" s="83"/>
      <c r="AR385" s="83"/>
      <c r="AS385" s="83"/>
      <c r="AT385" s="83"/>
      <c r="AU385" s="83"/>
      <c r="AV385" s="83"/>
      <c r="AW385" s="83"/>
      <c r="AX385" s="83"/>
      <c r="AY385" s="83"/>
      <c r="AZ385" s="83"/>
      <c r="BA385" s="83"/>
      <c r="BB385" s="83"/>
    </row>
    <row r="386" spans="10:54" s="228" customFormat="1" x14ac:dyDescent="0.2">
      <c r="J386" s="361"/>
      <c r="K386" s="360"/>
      <c r="L386" s="343"/>
      <c r="M386" s="343"/>
      <c r="N386" s="170"/>
      <c r="O386" s="170"/>
      <c r="P386" s="170"/>
      <c r="Q386" s="170"/>
      <c r="R386" s="170"/>
      <c r="S386" s="170"/>
      <c r="T386" s="327">
        <v>385</v>
      </c>
      <c r="U386" s="373" t="s">
        <v>463</v>
      </c>
      <c r="V386" s="376">
        <v>2</v>
      </c>
      <c r="X386" s="270"/>
      <c r="Y386" s="270"/>
      <c r="Z386" s="376">
        <v>2</v>
      </c>
      <c r="AB386" s="83"/>
      <c r="AC386" s="83"/>
      <c r="AD386" s="83"/>
      <c r="AE386" s="83"/>
      <c r="AF386" s="83"/>
      <c r="AG386" s="83"/>
      <c r="AH386" s="83"/>
      <c r="AI386" s="83"/>
      <c r="AJ386" s="83"/>
      <c r="AK386" s="83"/>
      <c r="AL386" s="83"/>
      <c r="AM386" s="83"/>
      <c r="AN386" s="83"/>
      <c r="AO386" s="83"/>
      <c r="AP386" s="83"/>
      <c r="AQ386" s="83"/>
      <c r="AR386" s="83"/>
      <c r="AS386" s="83"/>
      <c r="AT386" s="83"/>
      <c r="AU386" s="83"/>
      <c r="AV386" s="83"/>
      <c r="AW386" s="83"/>
      <c r="AX386" s="83"/>
      <c r="AY386" s="83"/>
      <c r="AZ386" s="83"/>
      <c r="BA386" s="83"/>
      <c r="BB386" s="83"/>
    </row>
    <row r="387" spans="10:54" s="228" customFormat="1" x14ac:dyDescent="0.2">
      <c r="J387" s="361"/>
      <c r="K387" s="360"/>
      <c r="L387" s="343"/>
      <c r="M387" s="343"/>
      <c r="N387" s="170"/>
      <c r="O387" s="170"/>
      <c r="P387" s="170"/>
      <c r="Q387" s="170"/>
      <c r="R387" s="170"/>
      <c r="S387" s="170"/>
      <c r="T387" s="327">
        <v>386</v>
      </c>
      <c r="U387" s="373" t="s">
        <v>464</v>
      </c>
      <c r="V387" s="376">
        <v>2</v>
      </c>
      <c r="X387" s="270"/>
      <c r="Y387" s="270"/>
      <c r="Z387" s="376">
        <v>2</v>
      </c>
      <c r="AB387" s="83"/>
      <c r="AC387" s="83"/>
      <c r="AD387" s="83"/>
      <c r="AE387" s="83"/>
      <c r="AF387" s="83"/>
      <c r="AG387" s="83"/>
      <c r="AH387" s="83"/>
      <c r="AI387" s="83"/>
      <c r="AJ387" s="83"/>
      <c r="AK387" s="83"/>
      <c r="AL387" s="83"/>
      <c r="AM387" s="83"/>
      <c r="AN387" s="83"/>
      <c r="AO387" s="83"/>
      <c r="AP387" s="83"/>
      <c r="AQ387" s="83"/>
      <c r="AR387" s="83"/>
      <c r="AS387" s="83"/>
      <c r="AT387" s="83"/>
      <c r="AU387" s="83"/>
      <c r="AV387" s="83"/>
      <c r="AW387" s="83"/>
      <c r="AX387" s="83"/>
      <c r="AY387" s="83"/>
      <c r="AZ387" s="83"/>
      <c r="BA387" s="83"/>
      <c r="BB387" s="83"/>
    </row>
    <row r="388" spans="10:54" s="228" customFormat="1" x14ac:dyDescent="0.2">
      <c r="J388" s="361"/>
      <c r="K388" s="360"/>
      <c r="L388" s="343"/>
      <c r="M388" s="343"/>
      <c r="N388" s="170"/>
      <c r="O388" s="170"/>
      <c r="P388" s="170"/>
      <c r="Q388" s="170"/>
      <c r="R388" s="170"/>
      <c r="S388" s="170"/>
      <c r="T388" s="327">
        <v>387</v>
      </c>
      <c r="U388" s="373" t="s">
        <v>465</v>
      </c>
      <c r="V388" s="376">
        <v>2</v>
      </c>
      <c r="X388" s="270"/>
      <c r="Y388" s="270"/>
      <c r="Z388" s="376">
        <v>2</v>
      </c>
      <c r="AB388" s="83"/>
      <c r="AC388" s="83"/>
      <c r="AD388" s="83"/>
      <c r="AE388" s="83"/>
      <c r="AF388" s="83"/>
      <c r="AG388" s="83"/>
      <c r="AH388" s="83"/>
      <c r="AI388" s="83"/>
      <c r="AJ388" s="83"/>
      <c r="AK388" s="83"/>
      <c r="AL388" s="83"/>
      <c r="AM388" s="83"/>
      <c r="AN388" s="83"/>
      <c r="AO388" s="83"/>
      <c r="AP388" s="83"/>
      <c r="AQ388" s="83"/>
      <c r="AR388" s="83"/>
      <c r="AS388" s="83"/>
      <c r="AT388" s="83"/>
      <c r="AU388" s="83"/>
      <c r="AV388" s="83"/>
      <c r="AW388" s="83"/>
      <c r="AX388" s="83"/>
      <c r="AY388" s="83"/>
      <c r="AZ388" s="83"/>
      <c r="BA388" s="83"/>
      <c r="BB388" s="83"/>
    </row>
    <row r="389" spans="10:54" s="228" customFormat="1" x14ac:dyDescent="0.2">
      <c r="J389" s="361"/>
      <c r="K389" s="360"/>
      <c r="L389" s="343"/>
      <c r="M389" s="343"/>
      <c r="N389" s="170"/>
      <c r="O389" s="170"/>
      <c r="P389" s="170"/>
      <c r="Q389" s="170"/>
      <c r="R389" s="170"/>
      <c r="S389" s="170"/>
      <c r="T389" s="327">
        <v>388</v>
      </c>
      <c r="U389" s="373" t="s">
        <v>466</v>
      </c>
      <c r="V389" s="376">
        <v>2</v>
      </c>
      <c r="X389" s="270"/>
      <c r="Y389" s="270"/>
      <c r="Z389" s="376">
        <v>2</v>
      </c>
      <c r="AB389" s="83"/>
      <c r="AC389" s="83"/>
      <c r="AD389" s="83"/>
      <c r="AE389" s="83"/>
      <c r="AF389" s="83"/>
      <c r="AG389" s="83"/>
      <c r="AH389" s="83"/>
      <c r="AI389" s="83"/>
      <c r="AJ389" s="83"/>
      <c r="AK389" s="83"/>
      <c r="AL389" s="83"/>
      <c r="AM389" s="83"/>
      <c r="AN389" s="83"/>
      <c r="AO389" s="83"/>
      <c r="AP389" s="83"/>
      <c r="AQ389" s="83"/>
      <c r="AR389" s="83"/>
      <c r="AS389" s="83"/>
      <c r="AT389" s="83"/>
      <c r="AU389" s="83"/>
      <c r="AV389" s="83"/>
      <c r="AW389" s="83"/>
      <c r="AX389" s="83"/>
      <c r="AY389" s="83"/>
      <c r="AZ389" s="83"/>
      <c r="BA389" s="83"/>
      <c r="BB389" s="83"/>
    </row>
    <row r="390" spans="10:54" s="228" customFormat="1" x14ac:dyDescent="0.2">
      <c r="J390" s="361"/>
      <c r="K390" s="360"/>
      <c r="L390" s="343"/>
      <c r="M390" s="343"/>
      <c r="N390" s="170"/>
      <c r="O390" s="170"/>
      <c r="P390" s="170"/>
      <c r="Q390" s="170"/>
      <c r="R390" s="170"/>
      <c r="S390" s="170"/>
      <c r="T390" s="327">
        <v>389</v>
      </c>
      <c r="U390" s="373" t="s">
        <v>467</v>
      </c>
      <c r="V390" s="376">
        <v>2</v>
      </c>
      <c r="X390" s="270"/>
      <c r="Y390" s="270"/>
      <c r="Z390" s="376">
        <v>2</v>
      </c>
      <c r="AB390" s="83"/>
      <c r="AC390" s="83"/>
      <c r="AD390" s="83"/>
      <c r="AE390" s="83"/>
      <c r="AF390" s="83"/>
      <c r="AG390" s="83"/>
      <c r="AH390" s="83"/>
      <c r="AI390" s="83"/>
      <c r="AJ390" s="83"/>
      <c r="AK390" s="83"/>
      <c r="AL390" s="83"/>
      <c r="AM390" s="83"/>
      <c r="AN390" s="83"/>
      <c r="AO390" s="83"/>
      <c r="AP390" s="83"/>
      <c r="AQ390" s="83"/>
      <c r="AR390" s="83"/>
      <c r="AS390" s="83"/>
      <c r="AT390" s="83"/>
      <c r="AU390" s="83"/>
      <c r="AV390" s="83"/>
      <c r="AW390" s="83"/>
      <c r="AX390" s="83"/>
      <c r="AY390" s="83"/>
      <c r="AZ390" s="83"/>
      <c r="BA390" s="83"/>
      <c r="BB390" s="83"/>
    </row>
    <row r="391" spans="10:54" s="228" customFormat="1" x14ac:dyDescent="0.2">
      <c r="J391" s="361"/>
      <c r="K391" s="360"/>
      <c r="L391" s="343"/>
      <c r="M391" s="343"/>
      <c r="N391" s="170"/>
      <c r="O391" s="170"/>
      <c r="P391" s="170"/>
      <c r="Q391" s="170"/>
      <c r="R391" s="170"/>
      <c r="S391" s="170"/>
      <c r="T391" s="327">
        <v>390</v>
      </c>
      <c r="U391" s="373" t="s">
        <v>468</v>
      </c>
      <c r="V391" s="376">
        <v>2</v>
      </c>
      <c r="X391" s="270"/>
      <c r="Y391" s="270"/>
      <c r="Z391" s="376">
        <v>2</v>
      </c>
      <c r="AB391" s="83"/>
      <c r="AC391" s="83"/>
      <c r="AD391" s="83"/>
      <c r="AE391" s="83"/>
      <c r="AF391" s="83"/>
      <c r="AG391" s="83"/>
      <c r="AH391" s="83"/>
      <c r="AI391" s="83"/>
      <c r="AJ391" s="83"/>
      <c r="AK391" s="83"/>
      <c r="AL391" s="83"/>
      <c r="AM391" s="83"/>
      <c r="AN391" s="83"/>
      <c r="AO391" s="83"/>
      <c r="AP391" s="83"/>
      <c r="AQ391" s="83"/>
      <c r="AR391" s="83"/>
      <c r="AS391" s="83"/>
      <c r="AT391" s="83"/>
      <c r="AU391" s="83"/>
      <c r="AV391" s="83"/>
      <c r="AW391" s="83"/>
      <c r="AX391" s="83"/>
      <c r="AY391" s="83"/>
      <c r="AZ391" s="83"/>
      <c r="BA391" s="83"/>
      <c r="BB391" s="83"/>
    </row>
    <row r="392" spans="10:54" s="228" customFormat="1" x14ac:dyDescent="0.2">
      <c r="J392" s="361"/>
      <c r="K392" s="360"/>
      <c r="L392" s="343"/>
      <c r="M392" s="343"/>
      <c r="N392" s="170"/>
      <c r="O392" s="170"/>
      <c r="P392" s="170"/>
      <c r="Q392" s="170"/>
      <c r="R392" s="170"/>
      <c r="S392" s="170"/>
      <c r="T392" s="327">
        <v>391</v>
      </c>
      <c r="U392" s="373" t="s">
        <v>469</v>
      </c>
      <c r="V392" s="376">
        <v>2</v>
      </c>
      <c r="X392" s="270"/>
      <c r="Y392" s="270"/>
      <c r="Z392" s="376">
        <v>2</v>
      </c>
      <c r="AB392" s="83"/>
      <c r="AC392" s="83"/>
      <c r="AD392" s="83"/>
      <c r="AE392" s="83"/>
      <c r="AF392" s="83"/>
      <c r="AG392" s="83"/>
      <c r="AH392" s="83"/>
      <c r="AI392" s="83"/>
      <c r="AJ392" s="83"/>
      <c r="AK392" s="83"/>
      <c r="AL392" s="83"/>
      <c r="AM392" s="83"/>
      <c r="AN392" s="83"/>
      <c r="AO392" s="83"/>
      <c r="AP392" s="83"/>
      <c r="AQ392" s="83"/>
      <c r="AR392" s="83"/>
      <c r="AS392" s="83"/>
      <c r="AT392" s="83"/>
      <c r="AU392" s="83"/>
      <c r="AV392" s="83"/>
      <c r="AW392" s="83"/>
      <c r="AX392" s="83"/>
      <c r="AY392" s="83"/>
      <c r="AZ392" s="83"/>
      <c r="BA392" s="83"/>
      <c r="BB392" s="83"/>
    </row>
    <row r="393" spans="10:54" s="228" customFormat="1" x14ac:dyDescent="0.2">
      <c r="J393" s="361"/>
      <c r="K393" s="360"/>
      <c r="L393" s="343"/>
      <c r="M393" s="343"/>
      <c r="N393" s="170"/>
      <c r="O393" s="170"/>
      <c r="P393" s="170"/>
      <c r="Q393" s="170"/>
      <c r="R393" s="170"/>
      <c r="S393" s="170"/>
      <c r="T393" s="327">
        <v>392</v>
      </c>
      <c r="U393" s="373" t="s">
        <v>470</v>
      </c>
      <c r="V393" s="376">
        <v>2</v>
      </c>
      <c r="X393" s="270"/>
      <c r="Y393" s="270"/>
      <c r="Z393" s="376">
        <v>2</v>
      </c>
      <c r="AB393" s="83"/>
      <c r="AC393" s="83"/>
      <c r="AD393" s="83"/>
      <c r="AE393" s="83"/>
      <c r="AF393" s="83"/>
      <c r="AG393" s="83"/>
      <c r="AH393" s="83"/>
      <c r="AI393" s="83"/>
      <c r="AJ393" s="83"/>
      <c r="AK393" s="83"/>
      <c r="AL393" s="83"/>
      <c r="AM393" s="83"/>
      <c r="AN393" s="83"/>
      <c r="AO393" s="83"/>
      <c r="AP393" s="83"/>
      <c r="AQ393" s="83"/>
      <c r="AR393" s="83"/>
      <c r="AS393" s="83"/>
      <c r="AT393" s="83"/>
      <c r="AU393" s="83"/>
      <c r="AV393" s="83"/>
      <c r="AW393" s="83"/>
      <c r="AX393" s="83"/>
      <c r="AY393" s="83"/>
      <c r="AZ393" s="83"/>
      <c r="BA393" s="83"/>
      <c r="BB393" s="83"/>
    </row>
    <row r="394" spans="10:54" s="228" customFormat="1" x14ac:dyDescent="0.2">
      <c r="J394" s="361"/>
      <c r="K394" s="360"/>
      <c r="L394" s="343"/>
      <c r="M394" s="343"/>
      <c r="N394" s="170"/>
      <c r="O394" s="170"/>
      <c r="P394" s="170"/>
      <c r="Q394" s="170"/>
      <c r="R394" s="170"/>
      <c r="S394" s="170"/>
      <c r="T394" s="327">
        <v>393</v>
      </c>
      <c r="U394" s="373" t="s">
        <v>471</v>
      </c>
      <c r="V394" s="376">
        <v>2</v>
      </c>
      <c r="X394" s="270"/>
      <c r="Y394" s="270"/>
      <c r="Z394" s="376">
        <v>2</v>
      </c>
      <c r="AB394" s="83"/>
      <c r="AC394" s="83"/>
      <c r="AD394" s="83"/>
      <c r="AE394" s="83"/>
      <c r="AF394" s="83"/>
      <c r="AG394" s="83"/>
      <c r="AH394" s="83"/>
      <c r="AI394" s="83"/>
      <c r="AJ394" s="83"/>
      <c r="AK394" s="83"/>
      <c r="AL394" s="83"/>
      <c r="AM394" s="83"/>
      <c r="AN394" s="83"/>
      <c r="AO394" s="83"/>
      <c r="AP394" s="83"/>
      <c r="AQ394" s="83"/>
      <c r="AR394" s="83"/>
      <c r="AS394" s="83"/>
      <c r="AT394" s="83"/>
      <c r="AU394" s="83"/>
      <c r="AV394" s="83"/>
      <c r="AW394" s="83"/>
      <c r="AX394" s="83"/>
      <c r="AY394" s="83"/>
      <c r="AZ394" s="83"/>
      <c r="BA394" s="83"/>
      <c r="BB394" s="83"/>
    </row>
    <row r="395" spans="10:54" s="228" customFormat="1" x14ac:dyDescent="0.2">
      <c r="J395" s="361"/>
      <c r="K395" s="360"/>
      <c r="L395" s="343"/>
      <c r="M395" s="343"/>
      <c r="N395" s="170"/>
      <c r="O395" s="170"/>
      <c r="P395" s="170"/>
      <c r="Q395" s="170"/>
      <c r="R395" s="170"/>
      <c r="S395" s="170"/>
      <c r="T395" s="327">
        <v>394</v>
      </c>
      <c r="U395" s="373" t="s">
        <v>472</v>
      </c>
      <c r="V395" s="376">
        <v>2</v>
      </c>
      <c r="X395" s="270"/>
      <c r="Y395" s="270"/>
      <c r="Z395" s="376">
        <v>2</v>
      </c>
      <c r="AB395" s="83"/>
      <c r="AC395" s="83"/>
      <c r="AD395" s="83"/>
      <c r="AE395" s="83"/>
      <c r="AF395" s="83"/>
      <c r="AG395" s="83"/>
      <c r="AH395" s="83"/>
      <c r="AI395" s="83"/>
      <c r="AJ395" s="83"/>
      <c r="AK395" s="83"/>
      <c r="AL395" s="83"/>
      <c r="AM395" s="83"/>
      <c r="AN395" s="83"/>
      <c r="AO395" s="83"/>
      <c r="AP395" s="83"/>
      <c r="AQ395" s="83"/>
      <c r="AR395" s="83"/>
      <c r="AS395" s="83"/>
      <c r="AT395" s="83"/>
      <c r="AU395" s="83"/>
      <c r="AV395" s="83"/>
      <c r="AW395" s="83"/>
      <c r="AX395" s="83"/>
      <c r="AY395" s="83"/>
      <c r="AZ395" s="83"/>
      <c r="BA395" s="83"/>
      <c r="BB395" s="83"/>
    </row>
    <row r="396" spans="10:54" s="228" customFormat="1" x14ac:dyDescent="0.2">
      <c r="J396" s="361"/>
      <c r="K396" s="360"/>
      <c r="L396" s="343"/>
      <c r="M396" s="343"/>
      <c r="N396" s="170"/>
      <c r="O396" s="170"/>
      <c r="P396" s="170"/>
      <c r="Q396" s="170"/>
      <c r="R396" s="170"/>
      <c r="S396" s="170"/>
      <c r="T396" s="327">
        <v>395</v>
      </c>
      <c r="U396" s="373" t="s">
        <v>473</v>
      </c>
      <c r="V396" s="376">
        <v>2</v>
      </c>
      <c r="X396" s="270"/>
      <c r="Y396" s="270"/>
      <c r="Z396" s="376">
        <v>2</v>
      </c>
      <c r="AB396" s="83"/>
      <c r="AC396" s="83"/>
      <c r="AD396" s="83"/>
      <c r="AE396" s="83"/>
      <c r="AF396" s="83"/>
      <c r="AG396" s="83"/>
      <c r="AH396" s="83"/>
      <c r="AI396" s="83"/>
      <c r="AJ396" s="83"/>
      <c r="AK396" s="83"/>
      <c r="AL396" s="83"/>
      <c r="AM396" s="83"/>
      <c r="AN396" s="83"/>
      <c r="AO396" s="83"/>
      <c r="AP396" s="83"/>
      <c r="AQ396" s="83"/>
      <c r="AR396" s="83"/>
      <c r="AS396" s="83"/>
      <c r="AT396" s="83"/>
      <c r="AU396" s="83"/>
      <c r="AV396" s="83"/>
      <c r="AW396" s="83"/>
      <c r="AX396" s="83"/>
      <c r="AY396" s="83"/>
      <c r="AZ396" s="83"/>
      <c r="BA396" s="83"/>
      <c r="BB396" s="83"/>
    </row>
    <row r="397" spans="10:54" s="228" customFormat="1" x14ac:dyDescent="0.2">
      <c r="J397" s="361"/>
      <c r="K397" s="360"/>
      <c r="L397" s="343"/>
      <c r="M397" s="343"/>
      <c r="N397" s="170"/>
      <c r="O397" s="170"/>
      <c r="P397" s="170"/>
      <c r="Q397" s="170"/>
      <c r="R397" s="170"/>
      <c r="S397" s="170"/>
      <c r="T397" s="327">
        <v>396</v>
      </c>
      <c r="U397" s="373" t="s">
        <v>474</v>
      </c>
      <c r="V397" s="376">
        <v>2</v>
      </c>
      <c r="X397" s="270"/>
      <c r="Y397" s="270"/>
      <c r="Z397" s="376">
        <v>2</v>
      </c>
      <c r="AB397" s="83"/>
      <c r="AC397" s="83"/>
      <c r="AD397" s="83"/>
      <c r="AE397" s="83"/>
      <c r="AF397" s="83"/>
      <c r="AG397" s="83"/>
      <c r="AH397" s="83"/>
      <c r="AI397" s="83"/>
      <c r="AJ397" s="83"/>
      <c r="AK397" s="83"/>
      <c r="AL397" s="83"/>
      <c r="AM397" s="83"/>
      <c r="AN397" s="83"/>
      <c r="AO397" s="83"/>
      <c r="AP397" s="83"/>
      <c r="AQ397" s="83"/>
      <c r="AR397" s="83"/>
      <c r="AS397" s="83"/>
      <c r="AT397" s="83"/>
      <c r="AU397" s="83"/>
      <c r="AV397" s="83"/>
      <c r="AW397" s="83"/>
      <c r="AX397" s="83"/>
      <c r="AY397" s="83"/>
      <c r="AZ397" s="83"/>
      <c r="BA397" s="83"/>
      <c r="BB397" s="83"/>
    </row>
    <row r="398" spans="10:54" s="228" customFormat="1" x14ac:dyDescent="0.2">
      <c r="J398" s="361"/>
      <c r="K398" s="360"/>
      <c r="L398" s="343"/>
      <c r="M398" s="343"/>
      <c r="N398" s="170"/>
      <c r="O398" s="170"/>
      <c r="P398" s="170"/>
      <c r="Q398" s="170"/>
      <c r="R398" s="170"/>
      <c r="S398" s="170"/>
      <c r="T398" s="327">
        <v>397</v>
      </c>
      <c r="U398" s="373" t="s">
        <v>475</v>
      </c>
      <c r="V398" s="376">
        <v>2</v>
      </c>
      <c r="X398" s="270"/>
      <c r="Y398" s="270"/>
      <c r="Z398" s="376">
        <v>2</v>
      </c>
      <c r="AB398" s="83"/>
      <c r="AC398" s="83"/>
      <c r="AD398" s="83"/>
      <c r="AE398" s="83"/>
      <c r="AF398" s="83"/>
      <c r="AG398" s="83"/>
      <c r="AH398" s="83"/>
      <c r="AI398" s="83"/>
      <c r="AJ398" s="83"/>
      <c r="AK398" s="83"/>
      <c r="AL398" s="83"/>
      <c r="AM398" s="83"/>
      <c r="AN398" s="83"/>
      <c r="AO398" s="83"/>
      <c r="AP398" s="83"/>
      <c r="AQ398" s="83"/>
      <c r="AR398" s="83"/>
      <c r="AS398" s="83"/>
      <c r="AT398" s="83"/>
      <c r="AU398" s="83"/>
      <c r="AV398" s="83"/>
      <c r="AW398" s="83"/>
      <c r="AX398" s="83"/>
      <c r="AY398" s="83"/>
      <c r="AZ398" s="83"/>
      <c r="BA398" s="83"/>
      <c r="BB398" s="83"/>
    </row>
    <row r="399" spans="10:54" s="228" customFormat="1" x14ac:dyDescent="0.2">
      <c r="J399" s="361"/>
      <c r="K399" s="360"/>
      <c r="L399" s="343"/>
      <c r="M399" s="343"/>
      <c r="N399" s="170"/>
      <c r="O399" s="170"/>
      <c r="P399" s="170"/>
      <c r="Q399" s="170"/>
      <c r="R399" s="170"/>
      <c r="S399" s="170"/>
      <c r="T399" s="327">
        <v>398</v>
      </c>
      <c r="U399" s="373" t="s">
        <v>476</v>
      </c>
      <c r="V399" s="376">
        <v>2</v>
      </c>
      <c r="X399" s="270"/>
      <c r="Y399" s="270"/>
      <c r="Z399" s="376">
        <v>2</v>
      </c>
      <c r="AB399" s="83"/>
      <c r="AC399" s="83"/>
      <c r="AD399" s="83"/>
      <c r="AE399" s="83"/>
      <c r="AF399" s="83"/>
      <c r="AG399" s="83"/>
      <c r="AH399" s="83"/>
      <c r="AI399" s="83"/>
      <c r="AJ399" s="83"/>
      <c r="AK399" s="83"/>
      <c r="AL399" s="83"/>
      <c r="AM399" s="83"/>
      <c r="AN399" s="83"/>
      <c r="AO399" s="83"/>
      <c r="AP399" s="83"/>
      <c r="AQ399" s="83"/>
      <c r="AR399" s="83"/>
      <c r="AS399" s="83"/>
      <c r="AT399" s="83"/>
      <c r="AU399" s="83"/>
      <c r="AV399" s="83"/>
      <c r="AW399" s="83"/>
      <c r="AX399" s="83"/>
      <c r="AY399" s="83"/>
      <c r="AZ399" s="83"/>
      <c r="BA399" s="83"/>
      <c r="BB399" s="83"/>
    </row>
    <row r="400" spans="10:54" s="228" customFormat="1" x14ac:dyDescent="0.2">
      <c r="J400" s="361"/>
      <c r="K400" s="360"/>
      <c r="L400" s="343"/>
      <c r="M400" s="343"/>
      <c r="N400" s="170"/>
      <c r="O400" s="170"/>
      <c r="P400" s="170"/>
      <c r="Q400" s="170"/>
      <c r="R400" s="170"/>
      <c r="S400" s="170"/>
      <c r="T400" s="327">
        <v>399</v>
      </c>
      <c r="U400" s="373" t="s">
        <v>477</v>
      </c>
      <c r="V400" s="376">
        <v>2</v>
      </c>
      <c r="X400" s="270"/>
      <c r="Y400" s="270"/>
      <c r="Z400" s="376">
        <v>2</v>
      </c>
      <c r="AB400" s="83"/>
      <c r="AC400" s="83"/>
      <c r="AD400" s="83"/>
      <c r="AE400" s="83"/>
      <c r="AF400" s="83"/>
      <c r="AG400" s="83"/>
      <c r="AH400" s="83"/>
      <c r="AI400" s="83"/>
      <c r="AJ400" s="83"/>
      <c r="AK400" s="83"/>
      <c r="AL400" s="83"/>
      <c r="AM400" s="83"/>
      <c r="AN400" s="83"/>
      <c r="AO400" s="83"/>
      <c r="AP400" s="83"/>
      <c r="AQ400" s="83"/>
      <c r="AR400" s="83"/>
      <c r="AS400" s="83"/>
      <c r="AT400" s="83"/>
      <c r="AU400" s="83"/>
      <c r="AV400" s="83"/>
      <c r="AW400" s="83"/>
      <c r="AX400" s="83"/>
      <c r="AY400" s="83"/>
      <c r="AZ400" s="83"/>
      <c r="BA400" s="83"/>
      <c r="BB400" s="83"/>
    </row>
    <row r="401" spans="10:54" s="228" customFormat="1" x14ac:dyDescent="0.2">
      <c r="J401" s="361"/>
      <c r="K401" s="360"/>
      <c r="L401" s="343"/>
      <c r="M401" s="343"/>
      <c r="N401" s="170"/>
      <c r="O401" s="170"/>
      <c r="P401" s="170"/>
      <c r="Q401" s="170"/>
      <c r="R401" s="170"/>
      <c r="S401" s="170"/>
      <c r="T401" s="327">
        <v>400</v>
      </c>
      <c r="U401" s="373" t="s">
        <v>478</v>
      </c>
      <c r="V401" s="376">
        <v>2</v>
      </c>
      <c r="X401" s="270"/>
      <c r="Y401" s="270"/>
      <c r="Z401" s="376">
        <v>2</v>
      </c>
      <c r="AB401" s="83"/>
      <c r="AC401" s="83"/>
      <c r="AD401" s="83"/>
      <c r="AE401" s="83"/>
      <c r="AF401" s="83"/>
      <c r="AG401" s="83"/>
      <c r="AH401" s="83"/>
      <c r="AI401" s="83"/>
      <c r="AJ401" s="83"/>
      <c r="AK401" s="83"/>
      <c r="AL401" s="83"/>
      <c r="AM401" s="83"/>
      <c r="AN401" s="83"/>
      <c r="AO401" s="83"/>
      <c r="AP401" s="83"/>
      <c r="AQ401" s="83"/>
      <c r="AR401" s="83"/>
      <c r="AS401" s="83"/>
      <c r="AT401" s="83"/>
      <c r="AU401" s="83"/>
      <c r="AV401" s="83"/>
      <c r="AW401" s="83"/>
      <c r="AX401" s="83"/>
      <c r="AY401" s="83"/>
      <c r="AZ401" s="83"/>
      <c r="BA401" s="83"/>
      <c r="BB401" s="83"/>
    </row>
    <row r="402" spans="10:54" s="228" customFormat="1" x14ac:dyDescent="0.2">
      <c r="J402" s="361"/>
      <c r="K402" s="360"/>
      <c r="L402" s="343"/>
      <c r="M402" s="343"/>
      <c r="N402" s="170"/>
      <c r="O402" s="170"/>
      <c r="P402" s="170"/>
      <c r="Q402" s="170"/>
      <c r="R402" s="170"/>
      <c r="S402" s="170"/>
      <c r="T402" s="327">
        <v>401</v>
      </c>
      <c r="U402" s="373" t="s">
        <v>479</v>
      </c>
      <c r="V402" s="376">
        <v>2</v>
      </c>
      <c r="X402" s="270"/>
      <c r="Y402" s="270"/>
      <c r="Z402" s="376">
        <v>2</v>
      </c>
      <c r="AB402" s="83"/>
      <c r="AC402" s="83"/>
      <c r="AD402" s="83"/>
      <c r="AE402" s="83"/>
      <c r="AF402" s="83"/>
      <c r="AG402" s="83"/>
      <c r="AH402" s="83"/>
      <c r="AI402" s="83"/>
      <c r="AJ402" s="83"/>
      <c r="AK402" s="83"/>
      <c r="AL402" s="83"/>
      <c r="AM402" s="83"/>
      <c r="AN402" s="83"/>
      <c r="AO402" s="83"/>
      <c r="AP402" s="83"/>
      <c r="AQ402" s="83"/>
      <c r="AR402" s="83"/>
      <c r="AS402" s="83"/>
      <c r="AT402" s="83"/>
      <c r="AU402" s="83"/>
      <c r="AV402" s="83"/>
      <c r="AW402" s="83"/>
      <c r="AX402" s="83"/>
      <c r="AY402" s="83"/>
      <c r="AZ402" s="83"/>
      <c r="BA402" s="83"/>
      <c r="BB402" s="83"/>
    </row>
    <row r="403" spans="10:54" s="228" customFormat="1" x14ac:dyDescent="0.2">
      <c r="J403" s="361"/>
      <c r="K403" s="360"/>
      <c r="L403" s="343"/>
      <c r="M403" s="343"/>
      <c r="N403" s="170"/>
      <c r="O403" s="170"/>
      <c r="P403" s="170"/>
      <c r="Q403" s="170"/>
      <c r="R403" s="170"/>
      <c r="S403" s="170"/>
      <c r="T403" s="327">
        <v>402</v>
      </c>
      <c r="U403" s="373" t="s">
        <v>480</v>
      </c>
      <c r="V403" s="376">
        <v>2</v>
      </c>
      <c r="X403" s="270"/>
      <c r="Y403" s="270"/>
      <c r="Z403" s="376">
        <v>2</v>
      </c>
      <c r="AB403" s="83"/>
      <c r="AC403" s="83"/>
      <c r="AD403" s="83"/>
      <c r="AE403" s="83"/>
      <c r="AF403" s="83"/>
      <c r="AG403" s="83"/>
      <c r="AH403" s="83"/>
      <c r="AI403" s="83"/>
      <c r="AJ403" s="83"/>
      <c r="AK403" s="83"/>
      <c r="AL403" s="83"/>
      <c r="AM403" s="83"/>
      <c r="AN403" s="83"/>
      <c r="AO403" s="83"/>
      <c r="AP403" s="83"/>
      <c r="AQ403" s="83"/>
      <c r="AR403" s="83"/>
      <c r="AS403" s="83"/>
      <c r="AT403" s="83"/>
      <c r="AU403" s="83"/>
      <c r="AV403" s="83"/>
      <c r="AW403" s="83"/>
      <c r="AX403" s="83"/>
      <c r="AY403" s="83"/>
      <c r="AZ403" s="83"/>
      <c r="BA403" s="83"/>
      <c r="BB403" s="83"/>
    </row>
    <row r="404" spans="10:54" s="228" customFormat="1" x14ac:dyDescent="0.2">
      <c r="J404" s="361"/>
      <c r="K404" s="360"/>
      <c r="L404" s="343"/>
      <c r="M404" s="343"/>
      <c r="N404" s="170"/>
      <c r="O404" s="170"/>
      <c r="P404" s="170"/>
      <c r="Q404" s="170"/>
      <c r="R404" s="170"/>
      <c r="S404" s="170"/>
      <c r="T404" s="327">
        <v>403</v>
      </c>
      <c r="U404" s="373" t="s">
        <v>481</v>
      </c>
      <c r="V404" s="376">
        <v>2</v>
      </c>
      <c r="X404" s="270"/>
      <c r="Y404" s="270"/>
      <c r="Z404" s="376">
        <v>2</v>
      </c>
      <c r="AB404" s="83"/>
      <c r="AC404" s="83"/>
      <c r="AD404" s="83"/>
      <c r="AE404" s="83"/>
      <c r="AF404" s="83"/>
      <c r="AG404" s="83"/>
      <c r="AH404" s="83"/>
      <c r="AI404" s="83"/>
      <c r="AJ404" s="83"/>
      <c r="AK404" s="83"/>
      <c r="AL404" s="83"/>
      <c r="AM404" s="83"/>
      <c r="AN404" s="83"/>
      <c r="AO404" s="83"/>
      <c r="AP404" s="83"/>
      <c r="AQ404" s="83"/>
      <c r="AR404" s="83"/>
      <c r="AS404" s="83"/>
      <c r="AT404" s="83"/>
      <c r="AU404" s="83"/>
      <c r="AV404" s="83"/>
      <c r="AW404" s="83"/>
      <c r="AX404" s="83"/>
      <c r="AY404" s="83"/>
      <c r="AZ404" s="83"/>
      <c r="BA404" s="83"/>
      <c r="BB404" s="83"/>
    </row>
    <row r="405" spans="10:54" s="228" customFormat="1" x14ac:dyDescent="0.2">
      <c r="J405" s="361"/>
      <c r="K405" s="360"/>
      <c r="L405" s="343"/>
      <c r="M405" s="343"/>
      <c r="N405" s="170"/>
      <c r="O405" s="170"/>
      <c r="P405" s="170"/>
      <c r="Q405" s="170"/>
      <c r="R405" s="170"/>
      <c r="S405" s="170"/>
      <c r="T405" s="327">
        <v>404</v>
      </c>
      <c r="U405" s="373" t="s">
        <v>482</v>
      </c>
      <c r="V405" s="376">
        <v>2</v>
      </c>
      <c r="X405" s="270"/>
      <c r="Y405" s="270"/>
      <c r="Z405" s="376">
        <v>2</v>
      </c>
      <c r="AB405" s="83"/>
      <c r="AC405" s="83"/>
      <c r="AD405" s="83"/>
      <c r="AE405" s="83"/>
      <c r="AF405" s="83"/>
      <c r="AG405" s="83"/>
      <c r="AH405" s="83"/>
      <c r="AI405" s="83"/>
      <c r="AJ405" s="83"/>
      <c r="AK405" s="83"/>
      <c r="AL405" s="83"/>
      <c r="AM405" s="83"/>
      <c r="AN405" s="83"/>
      <c r="AO405" s="83"/>
      <c r="AP405" s="83"/>
      <c r="AQ405" s="83"/>
      <c r="AR405" s="83"/>
      <c r="AS405" s="83"/>
      <c r="AT405" s="83"/>
      <c r="AU405" s="83"/>
      <c r="AV405" s="83"/>
      <c r="AW405" s="83"/>
      <c r="AX405" s="83"/>
      <c r="AY405" s="83"/>
      <c r="AZ405" s="83"/>
      <c r="BA405" s="83"/>
      <c r="BB405" s="83"/>
    </row>
    <row r="406" spans="10:54" s="228" customFormat="1" x14ac:dyDescent="0.2">
      <c r="J406" s="361"/>
      <c r="K406" s="360"/>
      <c r="L406" s="343"/>
      <c r="M406" s="343"/>
      <c r="N406" s="170"/>
      <c r="O406" s="170"/>
      <c r="P406" s="170"/>
      <c r="Q406" s="170"/>
      <c r="R406" s="170"/>
      <c r="S406" s="170"/>
      <c r="T406" s="327">
        <v>405</v>
      </c>
      <c r="U406" s="373" t="s">
        <v>483</v>
      </c>
      <c r="V406" s="376">
        <v>2</v>
      </c>
      <c r="X406" s="270"/>
      <c r="Y406" s="270"/>
      <c r="Z406" s="376">
        <v>2</v>
      </c>
      <c r="AB406" s="83"/>
      <c r="AC406" s="83"/>
      <c r="AD406" s="83"/>
      <c r="AE406" s="83"/>
      <c r="AF406" s="83"/>
      <c r="AG406" s="83"/>
      <c r="AH406" s="83"/>
      <c r="AI406" s="83"/>
      <c r="AJ406" s="83"/>
      <c r="AK406" s="83"/>
      <c r="AL406" s="83"/>
      <c r="AM406" s="83"/>
      <c r="AN406" s="83"/>
      <c r="AO406" s="83"/>
      <c r="AP406" s="83"/>
      <c r="AQ406" s="83"/>
      <c r="AR406" s="83"/>
      <c r="AS406" s="83"/>
      <c r="AT406" s="83"/>
      <c r="AU406" s="83"/>
      <c r="AV406" s="83"/>
      <c r="AW406" s="83"/>
      <c r="AX406" s="83"/>
      <c r="AY406" s="83"/>
      <c r="AZ406" s="83"/>
      <c r="BA406" s="83"/>
      <c r="BB406" s="83"/>
    </row>
    <row r="407" spans="10:54" s="228" customFormat="1" x14ac:dyDescent="0.2">
      <c r="J407" s="361"/>
      <c r="K407" s="360"/>
      <c r="L407" s="343"/>
      <c r="M407" s="343"/>
      <c r="N407" s="170"/>
      <c r="O407" s="170"/>
      <c r="P407" s="170"/>
      <c r="Q407" s="170"/>
      <c r="R407" s="170"/>
      <c r="S407" s="170"/>
      <c r="T407" s="327">
        <v>406</v>
      </c>
      <c r="U407" s="373" t="s">
        <v>484</v>
      </c>
      <c r="V407" s="376">
        <v>2</v>
      </c>
      <c r="X407" s="270"/>
      <c r="Y407" s="270"/>
      <c r="Z407" s="376">
        <v>2</v>
      </c>
      <c r="AB407" s="83"/>
      <c r="AC407" s="83"/>
      <c r="AD407" s="83"/>
      <c r="AE407" s="83"/>
      <c r="AF407" s="83"/>
      <c r="AG407" s="83"/>
      <c r="AH407" s="83"/>
      <c r="AI407" s="83"/>
      <c r="AJ407" s="83"/>
      <c r="AK407" s="83"/>
      <c r="AL407" s="83"/>
      <c r="AM407" s="83"/>
      <c r="AN407" s="83"/>
      <c r="AO407" s="83"/>
      <c r="AP407" s="83"/>
      <c r="AQ407" s="83"/>
      <c r="AR407" s="83"/>
      <c r="AS407" s="83"/>
      <c r="AT407" s="83"/>
      <c r="AU407" s="83"/>
      <c r="AV407" s="83"/>
      <c r="AW407" s="83"/>
      <c r="AX407" s="83"/>
      <c r="AY407" s="83"/>
      <c r="AZ407" s="83"/>
      <c r="BA407" s="83"/>
      <c r="BB407" s="83"/>
    </row>
    <row r="408" spans="10:54" s="228" customFormat="1" x14ac:dyDescent="0.2">
      <c r="J408" s="361"/>
      <c r="K408" s="360"/>
      <c r="L408" s="343"/>
      <c r="M408" s="343"/>
      <c r="N408" s="170"/>
      <c r="O408" s="170"/>
      <c r="P408" s="170"/>
      <c r="Q408" s="170"/>
      <c r="R408" s="170"/>
      <c r="S408" s="170"/>
      <c r="T408" s="327">
        <v>407</v>
      </c>
      <c r="U408" s="373" t="s">
        <v>485</v>
      </c>
      <c r="V408" s="376">
        <v>2</v>
      </c>
      <c r="X408" s="270"/>
      <c r="Y408" s="270"/>
      <c r="Z408" s="376">
        <v>2</v>
      </c>
      <c r="AB408" s="83"/>
      <c r="AC408" s="83"/>
      <c r="AD408" s="83"/>
      <c r="AE408" s="83"/>
      <c r="AF408" s="83"/>
      <c r="AG408" s="83"/>
      <c r="AH408" s="83"/>
      <c r="AI408" s="83"/>
      <c r="AJ408" s="83"/>
      <c r="AK408" s="83"/>
      <c r="AL408" s="83"/>
      <c r="AM408" s="83"/>
      <c r="AN408" s="83"/>
      <c r="AO408" s="83"/>
      <c r="AP408" s="83"/>
      <c r="AQ408" s="83"/>
      <c r="AR408" s="83"/>
      <c r="AS408" s="83"/>
      <c r="AT408" s="83"/>
      <c r="AU408" s="83"/>
      <c r="AV408" s="83"/>
      <c r="AW408" s="83"/>
      <c r="AX408" s="83"/>
      <c r="AY408" s="83"/>
      <c r="AZ408" s="83"/>
      <c r="BA408" s="83"/>
      <c r="BB408" s="83"/>
    </row>
    <row r="409" spans="10:54" s="228" customFormat="1" x14ac:dyDescent="0.2">
      <c r="J409" s="361"/>
      <c r="K409" s="360"/>
      <c r="L409" s="343"/>
      <c r="M409" s="343"/>
      <c r="N409" s="170"/>
      <c r="O409" s="170"/>
      <c r="P409" s="170"/>
      <c r="Q409" s="170"/>
      <c r="R409" s="170"/>
      <c r="S409" s="170"/>
      <c r="T409" s="327">
        <v>408</v>
      </c>
      <c r="U409" s="373" t="s">
        <v>486</v>
      </c>
      <c r="V409" s="376">
        <v>2</v>
      </c>
      <c r="X409" s="270"/>
      <c r="Y409" s="270"/>
      <c r="Z409" s="376">
        <v>2</v>
      </c>
      <c r="AB409" s="83"/>
      <c r="AC409" s="83"/>
      <c r="AD409" s="83"/>
      <c r="AE409" s="83"/>
      <c r="AF409" s="83"/>
      <c r="AG409" s="83"/>
      <c r="AH409" s="83"/>
      <c r="AI409" s="83"/>
      <c r="AJ409" s="83"/>
      <c r="AK409" s="83"/>
      <c r="AL409" s="83"/>
      <c r="AM409" s="83"/>
      <c r="AN409" s="83"/>
      <c r="AO409" s="83"/>
      <c r="AP409" s="83"/>
      <c r="AQ409" s="83"/>
      <c r="AR409" s="83"/>
      <c r="AS409" s="83"/>
      <c r="AT409" s="83"/>
      <c r="AU409" s="83"/>
      <c r="AV409" s="83"/>
      <c r="AW409" s="83"/>
      <c r="AX409" s="83"/>
      <c r="AY409" s="83"/>
      <c r="AZ409" s="83"/>
      <c r="BA409" s="83"/>
      <c r="BB409" s="83"/>
    </row>
    <row r="410" spans="10:54" s="228" customFormat="1" x14ac:dyDescent="0.2">
      <c r="J410" s="361"/>
      <c r="K410" s="360"/>
      <c r="L410" s="343"/>
      <c r="M410" s="343"/>
      <c r="N410" s="170"/>
      <c r="O410" s="170"/>
      <c r="P410" s="170"/>
      <c r="Q410" s="170"/>
      <c r="R410" s="170"/>
      <c r="S410" s="170"/>
      <c r="T410" s="327">
        <v>409</v>
      </c>
      <c r="U410" s="373" t="s">
        <v>487</v>
      </c>
      <c r="V410" s="376">
        <v>2</v>
      </c>
      <c r="X410" s="270"/>
      <c r="Y410" s="270"/>
      <c r="Z410" s="376">
        <v>2</v>
      </c>
      <c r="AB410" s="83"/>
      <c r="AC410" s="83"/>
      <c r="AD410" s="83"/>
      <c r="AE410" s="83"/>
      <c r="AF410" s="83"/>
      <c r="AG410" s="83"/>
      <c r="AH410" s="83"/>
      <c r="AI410" s="83"/>
      <c r="AJ410" s="83"/>
      <c r="AK410" s="83"/>
      <c r="AL410" s="83"/>
      <c r="AM410" s="83"/>
      <c r="AN410" s="83"/>
      <c r="AO410" s="83"/>
      <c r="AP410" s="83"/>
      <c r="AQ410" s="83"/>
      <c r="AR410" s="83"/>
      <c r="AS410" s="83"/>
      <c r="AT410" s="83"/>
      <c r="AU410" s="83"/>
      <c r="AV410" s="83"/>
      <c r="AW410" s="83"/>
      <c r="AX410" s="83"/>
      <c r="AY410" s="83"/>
      <c r="AZ410" s="83"/>
      <c r="BA410" s="83"/>
      <c r="BB410" s="83"/>
    </row>
    <row r="411" spans="10:54" s="228" customFormat="1" x14ac:dyDescent="0.2">
      <c r="J411" s="361"/>
      <c r="K411" s="360"/>
      <c r="L411" s="343"/>
      <c r="M411" s="343"/>
      <c r="N411" s="170"/>
      <c r="O411" s="170"/>
      <c r="P411" s="170"/>
      <c r="Q411" s="170"/>
      <c r="R411" s="170"/>
      <c r="S411" s="170"/>
      <c r="T411" s="327">
        <v>410</v>
      </c>
      <c r="U411" s="373" t="s">
        <v>488</v>
      </c>
      <c r="V411" s="376">
        <v>2</v>
      </c>
      <c r="X411" s="270"/>
      <c r="Y411" s="270"/>
      <c r="Z411" s="376">
        <v>2</v>
      </c>
      <c r="AB411" s="83"/>
      <c r="AC411" s="83"/>
      <c r="AD411" s="83"/>
      <c r="AE411" s="83"/>
      <c r="AF411" s="83"/>
      <c r="AG411" s="83"/>
      <c r="AH411" s="83"/>
      <c r="AI411" s="83"/>
      <c r="AJ411" s="83"/>
      <c r="AK411" s="83"/>
      <c r="AL411" s="83"/>
      <c r="AM411" s="83"/>
      <c r="AN411" s="83"/>
      <c r="AO411" s="83"/>
      <c r="AP411" s="83"/>
      <c r="AQ411" s="83"/>
      <c r="AR411" s="83"/>
      <c r="AS411" s="83"/>
      <c r="AT411" s="83"/>
      <c r="AU411" s="83"/>
      <c r="AV411" s="83"/>
      <c r="AW411" s="83"/>
      <c r="AX411" s="83"/>
      <c r="AY411" s="83"/>
      <c r="AZ411" s="83"/>
      <c r="BA411" s="83"/>
      <c r="BB411" s="83"/>
    </row>
    <row r="412" spans="10:54" s="228" customFormat="1" x14ac:dyDescent="0.2">
      <c r="J412" s="361"/>
      <c r="K412" s="360"/>
      <c r="L412" s="343"/>
      <c r="M412" s="343"/>
      <c r="N412" s="170"/>
      <c r="O412" s="170"/>
      <c r="P412" s="170"/>
      <c r="Q412" s="170"/>
      <c r="R412" s="170"/>
      <c r="S412" s="170"/>
      <c r="T412" s="327">
        <v>411</v>
      </c>
      <c r="U412" s="373" t="s">
        <v>489</v>
      </c>
      <c r="V412" s="376">
        <v>2</v>
      </c>
      <c r="X412" s="270"/>
      <c r="Y412" s="270"/>
      <c r="Z412" s="376">
        <v>2</v>
      </c>
      <c r="AB412" s="83"/>
      <c r="AC412" s="83"/>
      <c r="AD412" s="83"/>
      <c r="AE412" s="83"/>
      <c r="AF412" s="83"/>
      <c r="AG412" s="83"/>
      <c r="AH412" s="83"/>
      <c r="AI412" s="83"/>
      <c r="AJ412" s="83"/>
      <c r="AK412" s="83"/>
      <c r="AL412" s="83"/>
      <c r="AM412" s="83"/>
      <c r="AN412" s="83"/>
      <c r="AO412" s="83"/>
      <c r="AP412" s="83"/>
      <c r="AQ412" s="83"/>
      <c r="AR412" s="83"/>
      <c r="AS412" s="83"/>
      <c r="AT412" s="83"/>
      <c r="AU412" s="83"/>
      <c r="AV412" s="83"/>
      <c r="AW412" s="83"/>
      <c r="AX412" s="83"/>
      <c r="AY412" s="83"/>
      <c r="AZ412" s="83"/>
      <c r="BA412" s="83"/>
      <c r="BB412" s="83"/>
    </row>
    <row r="413" spans="10:54" s="228" customFormat="1" x14ac:dyDescent="0.2">
      <c r="J413" s="361"/>
      <c r="K413" s="360"/>
      <c r="L413" s="343"/>
      <c r="M413" s="343"/>
      <c r="N413" s="170"/>
      <c r="O413" s="170"/>
      <c r="P413" s="170"/>
      <c r="Q413" s="170"/>
      <c r="R413" s="170"/>
      <c r="S413" s="170"/>
      <c r="T413" s="327">
        <v>412</v>
      </c>
      <c r="U413" s="373" t="s">
        <v>490</v>
      </c>
      <c r="V413" s="376">
        <v>2</v>
      </c>
      <c r="X413" s="270"/>
      <c r="Y413" s="270"/>
      <c r="Z413" s="376">
        <v>2</v>
      </c>
      <c r="AB413" s="83"/>
      <c r="AC413" s="83"/>
      <c r="AD413" s="83"/>
      <c r="AE413" s="83"/>
      <c r="AF413" s="83"/>
      <c r="AG413" s="83"/>
      <c r="AH413" s="83"/>
      <c r="AI413" s="83"/>
      <c r="AJ413" s="83"/>
      <c r="AK413" s="83"/>
      <c r="AL413" s="83"/>
      <c r="AM413" s="83"/>
      <c r="AN413" s="83"/>
      <c r="AO413" s="83"/>
      <c r="AP413" s="83"/>
      <c r="AQ413" s="83"/>
      <c r="AR413" s="83"/>
      <c r="AS413" s="83"/>
      <c r="AT413" s="83"/>
      <c r="AU413" s="83"/>
      <c r="AV413" s="83"/>
      <c r="AW413" s="83"/>
      <c r="AX413" s="83"/>
      <c r="AY413" s="83"/>
      <c r="AZ413" s="83"/>
      <c r="BA413" s="83"/>
      <c r="BB413" s="83"/>
    </row>
    <row r="414" spans="10:54" s="228" customFormat="1" x14ac:dyDescent="0.2">
      <c r="J414" s="361"/>
      <c r="K414" s="360"/>
      <c r="L414" s="343"/>
      <c r="M414" s="343"/>
      <c r="N414" s="170"/>
      <c r="O414" s="170"/>
      <c r="P414" s="170"/>
      <c r="Q414" s="170"/>
      <c r="R414" s="170"/>
      <c r="S414" s="170"/>
      <c r="T414" s="327">
        <v>413</v>
      </c>
      <c r="U414" s="373" t="s">
        <v>491</v>
      </c>
      <c r="V414" s="376">
        <v>2</v>
      </c>
      <c r="X414" s="270"/>
      <c r="Y414" s="270"/>
      <c r="Z414" s="376">
        <v>2</v>
      </c>
      <c r="AB414" s="83"/>
      <c r="AC414" s="83"/>
      <c r="AD414" s="83"/>
      <c r="AE414" s="83"/>
      <c r="AF414" s="83"/>
      <c r="AG414" s="83"/>
      <c r="AH414" s="83"/>
      <c r="AI414" s="83"/>
      <c r="AJ414" s="83"/>
      <c r="AK414" s="83"/>
      <c r="AL414" s="83"/>
      <c r="AM414" s="83"/>
      <c r="AN414" s="83"/>
      <c r="AO414" s="83"/>
      <c r="AP414" s="83"/>
      <c r="AQ414" s="83"/>
      <c r="AR414" s="83"/>
      <c r="AS414" s="83"/>
      <c r="AT414" s="83"/>
      <c r="AU414" s="83"/>
      <c r="AV414" s="83"/>
      <c r="AW414" s="83"/>
      <c r="AX414" s="83"/>
      <c r="AY414" s="83"/>
      <c r="AZ414" s="83"/>
      <c r="BA414" s="83"/>
      <c r="BB414" s="83"/>
    </row>
    <row r="415" spans="10:54" s="228" customFormat="1" x14ac:dyDescent="0.2">
      <c r="J415" s="361"/>
      <c r="K415" s="360"/>
      <c r="L415" s="343"/>
      <c r="M415" s="343"/>
      <c r="N415" s="170"/>
      <c r="O415" s="170"/>
      <c r="P415" s="170"/>
      <c r="Q415" s="170"/>
      <c r="R415" s="170"/>
      <c r="S415" s="170"/>
      <c r="T415" s="327">
        <v>414</v>
      </c>
      <c r="U415" s="373" t="s">
        <v>492</v>
      </c>
      <c r="V415" s="376">
        <v>2</v>
      </c>
      <c r="X415" s="270"/>
      <c r="Y415" s="270"/>
      <c r="Z415" s="376">
        <v>2</v>
      </c>
      <c r="AB415" s="83"/>
      <c r="AC415" s="83"/>
      <c r="AD415" s="83"/>
      <c r="AE415" s="83"/>
      <c r="AF415" s="83"/>
      <c r="AG415" s="83"/>
      <c r="AH415" s="83"/>
      <c r="AI415" s="83"/>
      <c r="AJ415" s="83"/>
      <c r="AK415" s="83"/>
      <c r="AL415" s="83"/>
      <c r="AM415" s="83"/>
      <c r="AN415" s="83"/>
      <c r="AO415" s="83"/>
      <c r="AP415" s="83"/>
      <c r="AQ415" s="83"/>
      <c r="AR415" s="83"/>
      <c r="AS415" s="83"/>
      <c r="AT415" s="83"/>
      <c r="AU415" s="83"/>
      <c r="AV415" s="83"/>
      <c r="AW415" s="83"/>
      <c r="AX415" s="83"/>
      <c r="AY415" s="83"/>
      <c r="AZ415" s="83"/>
      <c r="BA415" s="83"/>
      <c r="BB415" s="83"/>
    </row>
    <row r="416" spans="10:54" s="228" customFormat="1" x14ac:dyDescent="0.2">
      <c r="J416" s="361"/>
      <c r="K416" s="360"/>
      <c r="L416" s="343"/>
      <c r="M416" s="343"/>
      <c r="N416" s="170"/>
      <c r="O416" s="170"/>
      <c r="P416" s="170"/>
      <c r="Q416" s="170"/>
      <c r="R416" s="170"/>
      <c r="S416" s="170"/>
      <c r="T416" s="327">
        <v>415</v>
      </c>
      <c r="U416" s="373" t="s">
        <v>493</v>
      </c>
      <c r="V416" s="376">
        <v>2</v>
      </c>
      <c r="X416" s="270"/>
      <c r="Y416" s="270"/>
      <c r="Z416" s="376">
        <v>2</v>
      </c>
      <c r="AB416" s="83"/>
      <c r="AC416" s="83"/>
      <c r="AD416" s="83"/>
      <c r="AE416" s="83"/>
      <c r="AF416" s="83"/>
      <c r="AG416" s="83"/>
      <c r="AH416" s="83"/>
      <c r="AI416" s="83"/>
      <c r="AJ416" s="83"/>
      <c r="AK416" s="83"/>
      <c r="AL416" s="83"/>
      <c r="AM416" s="83"/>
      <c r="AN416" s="83"/>
      <c r="AO416" s="83"/>
      <c r="AP416" s="83"/>
      <c r="AQ416" s="83"/>
      <c r="AR416" s="83"/>
      <c r="AS416" s="83"/>
      <c r="AT416" s="83"/>
      <c r="AU416" s="83"/>
      <c r="AV416" s="83"/>
      <c r="AW416" s="83"/>
      <c r="AX416" s="83"/>
      <c r="AY416" s="83"/>
      <c r="AZ416" s="83"/>
      <c r="BA416" s="83"/>
      <c r="BB416" s="83"/>
    </row>
    <row r="417" spans="10:54" s="228" customFormat="1" x14ac:dyDescent="0.2">
      <c r="J417" s="361"/>
      <c r="K417" s="360"/>
      <c r="L417" s="343"/>
      <c r="M417" s="343"/>
      <c r="N417" s="170"/>
      <c r="O417" s="170"/>
      <c r="P417" s="170"/>
      <c r="Q417" s="170"/>
      <c r="R417" s="170"/>
      <c r="S417" s="170"/>
      <c r="T417" s="327">
        <v>416</v>
      </c>
      <c r="U417" s="373" t="s">
        <v>494</v>
      </c>
      <c r="V417" s="376">
        <v>2</v>
      </c>
      <c r="X417" s="270"/>
      <c r="Y417" s="270"/>
      <c r="Z417" s="376">
        <v>2</v>
      </c>
      <c r="AB417" s="83"/>
      <c r="AC417" s="83"/>
      <c r="AD417" s="83"/>
      <c r="AE417" s="83"/>
      <c r="AF417" s="83"/>
      <c r="AG417" s="83"/>
      <c r="AH417" s="83"/>
      <c r="AI417" s="83"/>
      <c r="AJ417" s="83"/>
      <c r="AK417" s="83"/>
      <c r="AL417" s="83"/>
      <c r="AM417" s="83"/>
      <c r="AN417" s="83"/>
      <c r="AO417" s="83"/>
      <c r="AP417" s="83"/>
      <c r="AQ417" s="83"/>
      <c r="AR417" s="83"/>
      <c r="AS417" s="83"/>
      <c r="AT417" s="83"/>
      <c r="AU417" s="83"/>
      <c r="AV417" s="83"/>
      <c r="AW417" s="83"/>
      <c r="AX417" s="83"/>
      <c r="AY417" s="83"/>
      <c r="AZ417" s="83"/>
      <c r="BA417" s="83"/>
      <c r="BB417" s="83"/>
    </row>
    <row r="418" spans="10:54" s="228" customFormat="1" x14ac:dyDescent="0.2">
      <c r="J418" s="361"/>
      <c r="K418" s="360"/>
      <c r="L418" s="343"/>
      <c r="M418" s="343"/>
      <c r="N418" s="170"/>
      <c r="O418" s="170"/>
      <c r="P418" s="170"/>
      <c r="Q418" s="170"/>
      <c r="R418" s="170"/>
      <c r="S418" s="170"/>
      <c r="T418" s="327">
        <v>417</v>
      </c>
      <c r="U418" s="373" t="s">
        <v>495</v>
      </c>
      <c r="V418" s="376">
        <v>2</v>
      </c>
      <c r="X418" s="270"/>
      <c r="Y418" s="270"/>
      <c r="Z418" s="376">
        <v>2</v>
      </c>
      <c r="AB418" s="83"/>
      <c r="AC418" s="83"/>
      <c r="AD418" s="83"/>
      <c r="AE418" s="83"/>
      <c r="AF418" s="83"/>
      <c r="AG418" s="83"/>
      <c r="AH418" s="83"/>
      <c r="AI418" s="83"/>
      <c r="AJ418" s="83"/>
      <c r="AK418" s="83"/>
      <c r="AL418" s="83"/>
      <c r="AM418" s="83"/>
      <c r="AN418" s="83"/>
      <c r="AO418" s="83"/>
      <c r="AP418" s="83"/>
      <c r="AQ418" s="83"/>
      <c r="AR418" s="83"/>
      <c r="AS418" s="83"/>
      <c r="AT418" s="83"/>
      <c r="AU418" s="83"/>
      <c r="AV418" s="83"/>
      <c r="AW418" s="83"/>
      <c r="AX418" s="83"/>
      <c r="AY418" s="83"/>
      <c r="AZ418" s="83"/>
      <c r="BA418" s="83"/>
      <c r="BB418" s="83"/>
    </row>
    <row r="419" spans="10:54" s="228" customFormat="1" x14ac:dyDescent="0.2">
      <c r="J419" s="361"/>
      <c r="K419" s="360"/>
      <c r="L419" s="343"/>
      <c r="M419" s="343"/>
      <c r="N419" s="170"/>
      <c r="O419" s="170"/>
      <c r="P419" s="170"/>
      <c r="Q419" s="170"/>
      <c r="R419" s="170"/>
      <c r="S419" s="170"/>
      <c r="T419" s="327">
        <v>418</v>
      </c>
      <c r="U419" s="373" t="s">
        <v>496</v>
      </c>
      <c r="V419" s="376">
        <v>2</v>
      </c>
      <c r="X419" s="270"/>
      <c r="Y419" s="270"/>
      <c r="Z419" s="376">
        <v>2</v>
      </c>
      <c r="AB419" s="83"/>
      <c r="AC419" s="83"/>
      <c r="AD419" s="83"/>
      <c r="AE419" s="83"/>
      <c r="AF419" s="83"/>
      <c r="AG419" s="83"/>
      <c r="AH419" s="83"/>
      <c r="AI419" s="83"/>
      <c r="AJ419" s="83"/>
      <c r="AK419" s="83"/>
      <c r="AL419" s="83"/>
      <c r="AM419" s="83"/>
      <c r="AN419" s="83"/>
      <c r="AO419" s="83"/>
      <c r="AP419" s="83"/>
      <c r="AQ419" s="83"/>
      <c r="AR419" s="83"/>
      <c r="AS419" s="83"/>
      <c r="AT419" s="83"/>
      <c r="AU419" s="83"/>
      <c r="AV419" s="83"/>
      <c r="AW419" s="83"/>
      <c r="AX419" s="83"/>
      <c r="AY419" s="83"/>
      <c r="AZ419" s="83"/>
      <c r="BA419" s="83"/>
      <c r="BB419" s="83"/>
    </row>
    <row r="420" spans="10:54" s="228" customFormat="1" x14ac:dyDescent="0.2">
      <c r="J420" s="361"/>
      <c r="K420" s="360"/>
      <c r="L420" s="343"/>
      <c r="M420" s="343"/>
      <c r="N420" s="170"/>
      <c r="O420" s="170"/>
      <c r="P420" s="170"/>
      <c r="Q420" s="170"/>
      <c r="R420" s="170"/>
      <c r="S420" s="170"/>
      <c r="T420" s="327">
        <v>419</v>
      </c>
      <c r="U420" s="373" t="s">
        <v>497</v>
      </c>
      <c r="V420" s="376">
        <v>2</v>
      </c>
      <c r="X420" s="270"/>
      <c r="Y420" s="270"/>
      <c r="Z420" s="376">
        <v>2</v>
      </c>
      <c r="AB420" s="83"/>
      <c r="AC420" s="83"/>
      <c r="AD420" s="83"/>
      <c r="AE420" s="83"/>
      <c r="AF420" s="83"/>
      <c r="AG420" s="83"/>
      <c r="AH420" s="83"/>
      <c r="AI420" s="83"/>
      <c r="AJ420" s="83"/>
      <c r="AK420" s="83"/>
      <c r="AL420" s="83"/>
      <c r="AM420" s="83"/>
      <c r="AN420" s="83"/>
      <c r="AO420" s="83"/>
      <c r="AP420" s="83"/>
      <c r="AQ420" s="83"/>
      <c r="AR420" s="83"/>
      <c r="AS420" s="83"/>
      <c r="AT420" s="83"/>
      <c r="AU420" s="83"/>
      <c r="AV420" s="83"/>
      <c r="AW420" s="83"/>
      <c r="AX420" s="83"/>
      <c r="AY420" s="83"/>
      <c r="AZ420" s="83"/>
      <c r="BA420" s="83"/>
      <c r="BB420" s="83"/>
    </row>
    <row r="421" spans="10:54" s="228" customFormat="1" x14ac:dyDescent="0.2">
      <c r="J421" s="361"/>
      <c r="K421" s="360"/>
      <c r="L421" s="343"/>
      <c r="M421" s="343"/>
      <c r="N421" s="170"/>
      <c r="O421" s="170"/>
      <c r="P421" s="170"/>
      <c r="Q421" s="170"/>
      <c r="R421" s="170"/>
      <c r="S421" s="170"/>
      <c r="T421" s="327">
        <v>420</v>
      </c>
      <c r="U421" s="373" t="s">
        <v>498</v>
      </c>
      <c r="V421" s="376">
        <v>2</v>
      </c>
      <c r="X421" s="270"/>
      <c r="Y421" s="270"/>
      <c r="Z421" s="376">
        <v>2</v>
      </c>
      <c r="AB421" s="83"/>
      <c r="AC421" s="83"/>
      <c r="AD421" s="83"/>
      <c r="AE421" s="83"/>
      <c r="AF421" s="83"/>
      <c r="AG421" s="83"/>
      <c r="AH421" s="83"/>
      <c r="AI421" s="83"/>
      <c r="AJ421" s="83"/>
      <c r="AK421" s="83"/>
      <c r="AL421" s="83"/>
      <c r="AM421" s="83"/>
      <c r="AN421" s="83"/>
      <c r="AO421" s="83"/>
      <c r="AP421" s="83"/>
      <c r="AQ421" s="83"/>
      <c r="AR421" s="83"/>
      <c r="AS421" s="83"/>
      <c r="AT421" s="83"/>
      <c r="AU421" s="83"/>
      <c r="AV421" s="83"/>
      <c r="AW421" s="83"/>
      <c r="AX421" s="83"/>
      <c r="AY421" s="83"/>
      <c r="AZ421" s="83"/>
      <c r="BA421" s="83"/>
      <c r="BB421" s="83"/>
    </row>
    <row r="422" spans="10:54" s="228" customFormat="1" x14ac:dyDescent="0.2">
      <c r="J422" s="361"/>
      <c r="K422" s="360"/>
      <c r="L422" s="343"/>
      <c r="M422" s="343"/>
      <c r="N422" s="170"/>
      <c r="O422" s="170"/>
      <c r="P422" s="170"/>
      <c r="Q422" s="170"/>
      <c r="R422" s="170"/>
      <c r="S422" s="170"/>
      <c r="T422" s="327">
        <v>421</v>
      </c>
      <c r="U422" s="373" t="s">
        <v>499</v>
      </c>
      <c r="V422" s="376">
        <v>2</v>
      </c>
      <c r="X422" s="270"/>
      <c r="Y422" s="270"/>
      <c r="Z422" s="376">
        <v>2</v>
      </c>
      <c r="AB422" s="83"/>
      <c r="AC422" s="83"/>
      <c r="AD422" s="83"/>
      <c r="AE422" s="83"/>
      <c r="AF422" s="83"/>
      <c r="AG422" s="83"/>
      <c r="AH422" s="83"/>
      <c r="AI422" s="83"/>
      <c r="AJ422" s="83"/>
      <c r="AK422" s="83"/>
      <c r="AL422" s="83"/>
      <c r="AM422" s="83"/>
      <c r="AN422" s="83"/>
      <c r="AO422" s="83"/>
      <c r="AP422" s="83"/>
      <c r="AQ422" s="83"/>
      <c r="AR422" s="83"/>
      <c r="AS422" s="83"/>
      <c r="AT422" s="83"/>
      <c r="AU422" s="83"/>
      <c r="AV422" s="83"/>
      <c r="AW422" s="83"/>
      <c r="AX422" s="83"/>
      <c r="AY422" s="83"/>
      <c r="AZ422" s="83"/>
      <c r="BA422" s="83"/>
      <c r="BB422" s="83"/>
    </row>
    <row r="423" spans="10:54" s="228" customFormat="1" x14ac:dyDescent="0.2">
      <c r="J423" s="361"/>
      <c r="K423" s="360"/>
      <c r="L423" s="343"/>
      <c r="M423" s="343"/>
      <c r="N423" s="170"/>
      <c r="O423" s="170"/>
      <c r="P423" s="170"/>
      <c r="Q423" s="170"/>
      <c r="R423" s="170"/>
      <c r="S423" s="170"/>
      <c r="T423" s="327">
        <v>422</v>
      </c>
      <c r="U423" s="373" t="s">
        <v>500</v>
      </c>
      <c r="V423" s="376">
        <v>2</v>
      </c>
      <c r="X423" s="270"/>
      <c r="Y423" s="270"/>
      <c r="Z423" s="376">
        <v>2</v>
      </c>
      <c r="AB423" s="83"/>
      <c r="AC423" s="83"/>
      <c r="AD423" s="83"/>
      <c r="AE423" s="83"/>
      <c r="AF423" s="83"/>
      <c r="AG423" s="83"/>
      <c r="AH423" s="83"/>
      <c r="AI423" s="83"/>
      <c r="AJ423" s="83"/>
      <c r="AK423" s="83"/>
      <c r="AL423" s="83"/>
      <c r="AM423" s="83"/>
      <c r="AN423" s="83"/>
      <c r="AO423" s="83"/>
      <c r="AP423" s="83"/>
      <c r="AQ423" s="83"/>
      <c r="AR423" s="83"/>
      <c r="AS423" s="83"/>
      <c r="AT423" s="83"/>
      <c r="AU423" s="83"/>
      <c r="AV423" s="83"/>
      <c r="AW423" s="83"/>
      <c r="AX423" s="83"/>
      <c r="AY423" s="83"/>
      <c r="AZ423" s="83"/>
      <c r="BA423" s="83"/>
      <c r="BB423" s="83"/>
    </row>
    <row r="424" spans="10:54" s="228" customFormat="1" x14ac:dyDescent="0.2">
      <c r="J424" s="361"/>
      <c r="K424" s="360"/>
      <c r="L424" s="343"/>
      <c r="M424" s="343"/>
      <c r="N424" s="170"/>
      <c r="O424" s="170"/>
      <c r="P424" s="170"/>
      <c r="Q424" s="170"/>
      <c r="R424" s="170"/>
      <c r="S424" s="170"/>
      <c r="T424" s="327">
        <v>423</v>
      </c>
      <c r="U424" s="373" t="s">
        <v>501</v>
      </c>
      <c r="V424" s="376">
        <v>2</v>
      </c>
      <c r="X424" s="270"/>
      <c r="Y424" s="270"/>
      <c r="Z424" s="376">
        <v>2</v>
      </c>
      <c r="AB424" s="83"/>
      <c r="AC424" s="83"/>
      <c r="AD424" s="83"/>
      <c r="AE424" s="83"/>
      <c r="AF424" s="83"/>
      <c r="AG424" s="83"/>
      <c r="AH424" s="83"/>
      <c r="AI424" s="83"/>
      <c r="AJ424" s="83"/>
      <c r="AK424" s="83"/>
      <c r="AL424" s="83"/>
      <c r="AM424" s="83"/>
      <c r="AN424" s="83"/>
      <c r="AO424" s="83"/>
      <c r="AP424" s="83"/>
      <c r="AQ424" s="83"/>
      <c r="AR424" s="83"/>
      <c r="AS424" s="83"/>
      <c r="AT424" s="83"/>
      <c r="AU424" s="83"/>
      <c r="AV424" s="83"/>
      <c r="AW424" s="83"/>
      <c r="AX424" s="83"/>
      <c r="AY424" s="83"/>
      <c r="AZ424" s="83"/>
      <c r="BA424" s="83"/>
      <c r="BB424" s="83"/>
    </row>
    <row r="425" spans="10:54" s="228" customFormat="1" x14ac:dyDescent="0.2">
      <c r="J425" s="361"/>
      <c r="K425" s="360"/>
      <c r="L425" s="343"/>
      <c r="M425" s="343"/>
      <c r="N425" s="170"/>
      <c r="O425" s="170"/>
      <c r="P425" s="170"/>
      <c r="Q425" s="170"/>
      <c r="R425" s="170"/>
      <c r="S425" s="170"/>
      <c r="T425" s="327">
        <v>424</v>
      </c>
      <c r="U425" s="373" t="s">
        <v>502</v>
      </c>
      <c r="V425" s="376">
        <v>2</v>
      </c>
      <c r="X425" s="270"/>
      <c r="Y425" s="270"/>
      <c r="Z425" s="376">
        <v>2</v>
      </c>
      <c r="AB425" s="83"/>
      <c r="AC425" s="83"/>
      <c r="AD425" s="83"/>
      <c r="AE425" s="83"/>
      <c r="AF425" s="83"/>
      <c r="AG425" s="83"/>
      <c r="AH425" s="83"/>
      <c r="AI425" s="83"/>
      <c r="AJ425" s="83"/>
      <c r="AK425" s="83"/>
      <c r="AL425" s="83"/>
      <c r="AM425" s="83"/>
      <c r="AN425" s="83"/>
      <c r="AO425" s="83"/>
      <c r="AP425" s="83"/>
      <c r="AQ425" s="83"/>
      <c r="AR425" s="83"/>
      <c r="AS425" s="83"/>
      <c r="AT425" s="83"/>
      <c r="AU425" s="83"/>
      <c r="AV425" s="83"/>
      <c r="AW425" s="83"/>
      <c r="AX425" s="83"/>
      <c r="AY425" s="83"/>
      <c r="AZ425" s="83"/>
      <c r="BA425" s="83"/>
      <c r="BB425" s="83"/>
    </row>
    <row r="426" spans="10:54" s="228" customFormat="1" x14ac:dyDescent="0.2">
      <c r="J426" s="361"/>
      <c r="K426" s="360"/>
      <c r="L426" s="343"/>
      <c r="M426" s="343"/>
      <c r="N426" s="170"/>
      <c r="O426" s="170"/>
      <c r="P426" s="170"/>
      <c r="Q426" s="170"/>
      <c r="R426" s="170"/>
      <c r="S426" s="170"/>
      <c r="T426" s="327">
        <v>425</v>
      </c>
      <c r="U426" s="373" t="s">
        <v>503</v>
      </c>
      <c r="V426" s="376">
        <v>2</v>
      </c>
      <c r="X426" s="270"/>
      <c r="Y426" s="270"/>
      <c r="Z426" s="376">
        <v>2</v>
      </c>
      <c r="AB426" s="83"/>
      <c r="AC426" s="83"/>
      <c r="AD426" s="83"/>
      <c r="AE426" s="83"/>
      <c r="AF426" s="83"/>
      <c r="AG426" s="83"/>
      <c r="AH426" s="83"/>
      <c r="AI426" s="83"/>
      <c r="AJ426" s="83"/>
      <c r="AK426" s="83"/>
      <c r="AL426" s="83"/>
      <c r="AM426" s="83"/>
      <c r="AN426" s="83"/>
      <c r="AO426" s="83"/>
      <c r="AP426" s="83"/>
      <c r="AQ426" s="83"/>
      <c r="AR426" s="83"/>
      <c r="AS426" s="83"/>
      <c r="AT426" s="83"/>
      <c r="AU426" s="83"/>
      <c r="AV426" s="83"/>
      <c r="AW426" s="83"/>
      <c r="AX426" s="83"/>
      <c r="AY426" s="83"/>
      <c r="AZ426" s="83"/>
      <c r="BA426" s="83"/>
      <c r="BB426" s="83"/>
    </row>
    <row r="427" spans="10:54" s="228" customFormat="1" x14ac:dyDescent="0.2">
      <c r="J427" s="361"/>
      <c r="K427" s="360"/>
      <c r="L427" s="343"/>
      <c r="M427" s="343"/>
      <c r="N427" s="170"/>
      <c r="O427" s="170"/>
      <c r="P427" s="170"/>
      <c r="Q427" s="170"/>
      <c r="R427" s="170"/>
      <c r="S427" s="170"/>
      <c r="T427" s="327">
        <v>426</v>
      </c>
      <c r="U427" s="373" t="s">
        <v>504</v>
      </c>
      <c r="V427" s="376">
        <v>2</v>
      </c>
      <c r="X427" s="270"/>
      <c r="Y427" s="270"/>
      <c r="Z427" s="376">
        <v>2</v>
      </c>
      <c r="AB427" s="83"/>
      <c r="AC427" s="83"/>
      <c r="AD427" s="83"/>
      <c r="AE427" s="83"/>
      <c r="AF427" s="83"/>
      <c r="AG427" s="83"/>
      <c r="AH427" s="83"/>
      <c r="AI427" s="83"/>
      <c r="AJ427" s="83"/>
      <c r="AK427" s="83"/>
      <c r="AL427" s="83"/>
      <c r="AM427" s="83"/>
      <c r="AN427" s="83"/>
      <c r="AO427" s="83"/>
      <c r="AP427" s="83"/>
      <c r="AQ427" s="83"/>
      <c r="AR427" s="83"/>
      <c r="AS427" s="83"/>
      <c r="AT427" s="83"/>
      <c r="AU427" s="83"/>
      <c r="AV427" s="83"/>
      <c r="AW427" s="83"/>
      <c r="AX427" s="83"/>
      <c r="AY427" s="83"/>
      <c r="AZ427" s="83"/>
      <c r="BA427" s="83"/>
      <c r="BB427" s="83"/>
    </row>
    <row r="428" spans="10:54" s="228" customFormat="1" x14ac:dyDescent="0.2">
      <c r="J428" s="361"/>
      <c r="K428" s="360"/>
      <c r="L428" s="343"/>
      <c r="M428" s="343"/>
      <c r="N428" s="170"/>
      <c r="O428" s="170"/>
      <c r="P428" s="170"/>
      <c r="Q428" s="170"/>
      <c r="R428" s="170"/>
      <c r="S428" s="170"/>
      <c r="T428" s="327">
        <v>427</v>
      </c>
      <c r="U428" s="373" t="s">
        <v>505</v>
      </c>
      <c r="V428" s="376">
        <v>2</v>
      </c>
      <c r="X428" s="270"/>
      <c r="Y428" s="270"/>
      <c r="Z428" s="376">
        <v>2</v>
      </c>
      <c r="AB428" s="83"/>
      <c r="AC428" s="83"/>
      <c r="AD428" s="83"/>
      <c r="AE428" s="83"/>
      <c r="AF428" s="83"/>
      <c r="AG428" s="83"/>
      <c r="AH428" s="83"/>
      <c r="AI428" s="83"/>
      <c r="AJ428" s="83"/>
      <c r="AK428" s="83"/>
      <c r="AL428" s="83"/>
      <c r="AM428" s="83"/>
      <c r="AN428" s="83"/>
      <c r="AO428" s="83"/>
      <c r="AP428" s="83"/>
      <c r="AQ428" s="83"/>
      <c r="AR428" s="83"/>
      <c r="AS428" s="83"/>
      <c r="AT428" s="83"/>
      <c r="AU428" s="83"/>
      <c r="AV428" s="83"/>
      <c r="AW428" s="83"/>
      <c r="AX428" s="83"/>
      <c r="AY428" s="83"/>
      <c r="AZ428" s="83"/>
      <c r="BA428" s="83"/>
      <c r="BB428" s="83"/>
    </row>
    <row r="429" spans="10:54" s="228" customFormat="1" x14ac:dyDescent="0.2">
      <c r="J429" s="361"/>
      <c r="K429" s="360"/>
      <c r="L429" s="343"/>
      <c r="M429" s="343"/>
      <c r="N429" s="170"/>
      <c r="O429" s="170"/>
      <c r="P429" s="170"/>
      <c r="Q429" s="170"/>
      <c r="R429" s="170"/>
      <c r="S429" s="170"/>
      <c r="T429" s="327">
        <v>428</v>
      </c>
      <c r="U429" s="373" t="s">
        <v>506</v>
      </c>
      <c r="V429" s="376">
        <v>2</v>
      </c>
      <c r="X429" s="270"/>
      <c r="Y429" s="270"/>
      <c r="Z429" s="376">
        <v>2</v>
      </c>
      <c r="AB429" s="83"/>
      <c r="AC429" s="83"/>
      <c r="AD429" s="83"/>
      <c r="AE429" s="83"/>
      <c r="AF429" s="83"/>
      <c r="AG429" s="83"/>
      <c r="AH429" s="83"/>
      <c r="AI429" s="83"/>
      <c r="AJ429" s="83"/>
      <c r="AK429" s="83"/>
      <c r="AL429" s="83"/>
      <c r="AM429" s="83"/>
      <c r="AN429" s="83"/>
      <c r="AO429" s="83"/>
      <c r="AP429" s="83"/>
      <c r="AQ429" s="83"/>
      <c r="AR429" s="83"/>
      <c r="AS429" s="83"/>
      <c r="AT429" s="83"/>
      <c r="AU429" s="83"/>
      <c r="AV429" s="83"/>
      <c r="AW429" s="83"/>
      <c r="AX429" s="83"/>
      <c r="AY429" s="83"/>
      <c r="AZ429" s="83"/>
      <c r="BA429" s="83"/>
      <c r="BB429" s="83"/>
    </row>
    <row r="430" spans="10:54" s="228" customFormat="1" x14ac:dyDescent="0.2">
      <c r="J430" s="361"/>
      <c r="K430" s="360"/>
      <c r="L430" s="343"/>
      <c r="M430" s="343"/>
      <c r="N430" s="170"/>
      <c r="O430" s="170"/>
      <c r="P430" s="170"/>
      <c r="Q430" s="170"/>
      <c r="R430" s="170"/>
      <c r="S430" s="170"/>
      <c r="T430" s="327">
        <v>429</v>
      </c>
      <c r="U430" s="373" t="s">
        <v>507</v>
      </c>
      <c r="V430" s="376">
        <v>2</v>
      </c>
      <c r="X430" s="270"/>
      <c r="Y430" s="270"/>
      <c r="Z430" s="376">
        <v>2</v>
      </c>
      <c r="AB430" s="83"/>
      <c r="AC430" s="83"/>
      <c r="AD430" s="83"/>
      <c r="AE430" s="83"/>
      <c r="AF430" s="83"/>
      <c r="AG430" s="83"/>
      <c r="AH430" s="83"/>
      <c r="AI430" s="83"/>
      <c r="AJ430" s="83"/>
      <c r="AK430" s="83"/>
      <c r="AL430" s="83"/>
      <c r="AM430" s="83"/>
      <c r="AN430" s="83"/>
      <c r="AO430" s="83"/>
      <c r="AP430" s="83"/>
      <c r="AQ430" s="83"/>
      <c r="AR430" s="83"/>
      <c r="AS430" s="83"/>
      <c r="AT430" s="83"/>
      <c r="AU430" s="83"/>
      <c r="AV430" s="83"/>
      <c r="AW430" s="83"/>
      <c r="AX430" s="83"/>
      <c r="AY430" s="83"/>
      <c r="AZ430" s="83"/>
      <c r="BA430" s="83"/>
      <c r="BB430" s="83"/>
    </row>
    <row r="431" spans="10:54" s="228" customFormat="1" x14ac:dyDescent="0.2">
      <c r="J431" s="361"/>
      <c r="K431" s="360"/>
      <c r="L431" s="343"/>
      <c r="M431" s="343"/>
      <c r="N431" s="170"/>
      <c r="O431" s="170"/>
      <c r="P431" s="170"/>
      <c r="Q431" s="170"/>
      <c r="R431" s="170"/>
      <c r="S431" s="170"/>
      <c r="T431" s="327">
        <v>430</v>
      </c>
      <c r="U431" s="373" t="s">
        <v>508</v>
      </c>
      <c r="V431" s="376">
        <v>2</v>
      </c>
      <c r="X431" s="270"/>
      <c r="Y431" s="270"/>
      <c r="Z431" s="376">
        <v>2</v>
      </c>
      <c r="AB431" s="83"/>
      <c r="AC431" s="83"/>
      <c r="AD431" s="83"/>
      <c r="AE431" s="83"/>
      <c r="AF431" s="83"/>
      <c r="AG431" s="83"/>
      <c r="AH431" s="83"/>
      <c r="AI431" s="83"/>
      <c r="AJ431" s="83"/>
      <c r="AK431" s="83"/>
      <c r="AL431" s="83"/>
      <c r="AM431" s="83"/>
      <c r="AN431" s="83"/>
      <c r="AO431" s="83"/>
      <c r="AP431" s="83"/>
      <c r="AQ431" s="83"/>
      <c r="AR431" s="83"/>
      <c r="AS431" s="83"/>
      <c r="AT431" s="83"/>
      <c r="AU431" s="83"/>
      <c r="AV431" s="83"/>
      <c r="AW431" s="83"/>
      <c r="AX431" s="83"/>
      <c r="AY431" s="83"/>
      <c r="AZ431" s="83"/>
      <c r="BA431" s="83"/>
      <c r="BB431" s="83"/>
    </row>
    <row r="432" spans="10:54" s="228" customFormat="1" x14ac:dyDescent="0.2">
      <c r="J432" s="361"/>
      <c r="K432" s="360"/>
      <c r="L432" s="343"/>
      <c r="M432" s="343"/>
      <c r="N432" s="170"/>
      <c r="O432" s="170"/>
      <c r="P432" s="170"/>
      <c r="Q432" s="170"/>
      <c r="R432" s="170"/>
      <c r="S432" s="170"/>
      <c r="T432" s="327">
        <v>431</v>
      </c>
      <c r="U432" s="373" t="s">
        <v>509</v>
      </c>
      <c r="V432" s="376">
        <v>2</v>
      </c>
      <c r="X432" s="270"/>
      <c r="Y432" s="270"/>
      <c r="Z432" s="376">
        <v>2</v>
      </c>
      <c r="AB432" s="83"/>
      <c r="AC432" s="83"/>
      <c r="AD432" s="83"/>
      <c r="AE432" s="83"/>
      <c r="AF432" s="83"/>
      <c r="AG432" s="83"/>
      <c r="AH432" s="83"/>
      <c r="AI432" s="83"/>
      <c r="AJ432" s="83"/>
      <c r="AK432" s="83"/>
      <c r="AL432" s="83"/>
      <c r="AM432" s="83"/>
      <c r="AN432" s="83"/>
      <c r="AO432" s="83"/>
      <c r="AP432" s="83"/>
      <c r="AQ432" s="83"/>
      <c r="AR432" s="83"/>
      <c r="AS432" s="83"/>
      <c r="AT432" s="83"/>
      <c r="AU432" s="83"/>
      <c r="AV432" s="83"/>
      <c r="AW432" s="83"/>
      <c r="AX432" s="83"/>
      <c r="AY432" s="83"/>
      <c r="AZ432" s="83"/>
      <c r="BA432" s="83"/>
      <c r="BB432" s="83"/>
    </row>
    <row r="433" spans="10:54" s="228" customFormat="1" x14ac:dyDescent="0.2">
      <c r="J433" s="361"/>
      <c r="K433" s="360"/>
      <c r="L433" s="343"/>
      <c r="M433" s="343"/>
      <c r="N433" s="170"/>
      <c r="O433" s="170"/>
      <c r="P433" s="170"/>
      <c r="Q433" s="170"/>
      <c r="R433" s="170"/>
      <c r="S433" s="170"/>
      <c r="T433" s="327">
        <v>432</v>
      </c>
      <c r="U433" s="373" t="s">
        <v>510</v>
      </c>
      <c r="V433" s="376">
        <v>2</v>
      </c>
      <c r="X433" s="270"/>
      <c r="Y433" s="270"/>
      <c r="Z433" s="376">
        <v>2</v>
      </c>
      <c r="AB433" s="83"/>
      <c r="AC433" s="83"/>
      <c r="AD433" s="83"/>
      <c r="AE433" s="83"/>
      <c r="AF433" s="83"/>
      <c r="AG433" s="83"/>
      <c r="AH433" s="83"/>
      <c r="AI433" s="83"/>
      <c r="AJ433" s="83"/>
      <c r="AK433" s="83"/>
      <c r="AL433" s="83"/>
      <c r="AM433" s="83"/>
      <c r="AN433" s="83"/>
      <c r="AO433" s="83"/>
      <c r="AP433" s="83"/>
      <c r="AQ433" s="83"/>
      <c r="AR433" s="83"/>
      <c r="AS433" s="83"/>
      <c r="AT433" s="83"/>
      <c r="AU433" s="83"/>
      <c r="AV433" s="83"/>
      <c r="AW433" s="83"/>
      <c r="AX433" s="83"/>
      <c r="AY433" s="83"/>
      <c r="AZ433" s="83"/>
      <c r="BA433" s="83"/>
      <c r="BB433" s="83"/>
    </row>
    <row r="434" spans="10:54" s="228" customFormat="1" x14ac:dyDescent="0.2">
      <c r="J434" s="361"/>
      <c r="K434" s="360"/>
      <c r="L434" s="343"/>
      <c r="M434" s="343"/>
      <c r="N434" s="170"/>
      <c r="O434" s="170"/>
      <c r="P434" s="170"/>
      <c r="Q434" s="170"/>
      <c r="R434" s="170"/>
      <c r="S434" s="170"/>
      <c r="T434" s="327">
        <v>433</v>
      </c>
      <c r="U434" s="373" t="s">
        <v>511</v>
      </c>
      <c r="V434" s="376">
        <v>2</v>
      </c>
      <c r="X434" s="270"/>
      <c r="Y434" s="270"/>
      <c r="Z434" s="376">
        <v>2</v>
      </c>
      <c r="AB434" s="83"/>
      <c r="AC434" s="83"/>
      <c r="AD434" s="83"/>
      <c r="AE434" s="83"/>
      <c r="AF434" s="83"/>
      <c r="AG434" s="83"/>
      <c r="AH434" s="83"/>
      <c r="AI434" s="83"/>
      <c r="AJ434" s="83"/>
      <c r="AK434" s="83"/>
      <c r="AL434" s="83"/>
      <c r="AM434" s="83"/>
      <c r="AN434" s="83"/>
      <c r="AO434" s="83"/>
      <c r="AP434" s="83"/>
      <c r="AQ434" s="83"/>
      <c r="AR434" s="83"/>
      <c r="AS434" s="83"/>
      <c r="AT434" s="83"/>
      <c r="AU434" s="83"/>
      <c r="AV434" s="83"/>
      <c r="AW434" s="83"/>
      <c r="AX434" s="83"/>
      <c r="AY434" s="83"/>
      <c r="AZ434" s="83"/>
      <c r="BA434" s="83"/>
      <c r="BB434" s="83"/>
    </row>
    <row r="435" spans="10:54" s="228" customFormat="1" x14ac:dyDescent="0.2">
      <c r="J435" s="361"/>
      <c r="K435" s="360"/>
      <c r="L435" s="343"/>
      <c r="M435" s="343"/>
      <c r="N435" s="170"/>
      <c r="O435" s="170"/>
      <c r="P435" s="170"/>
      <c r="Q435" s="170"/>
      <c r="R435" s="170"/>
      <c r="S435" s="170"/>
      <c r="T435" s="327">
        <v>434</v>
      </c>
      <c r="U435" s="373" t="s">
        <v>512</v>
      </c>
      <c r="V435" s="376">
        <v>2</v>
      </c>
      <c r="X435" s="270"/>
      <c r="Y435" s="270"/>
      <c r="Z435" s="376">
        <v>2</v>
      </c>
      <c r="AB435" s="83"/>
      <c r="AC435" s="83"/>
      <c r="AD435" s="83"/>
      <c r="AE435" s="83"/>
      <c r="AF435" s="83"/>
      <c r="AG435" s="83"/>
      <c r="AH435" s="83"/>
      <c r="AI435" s="83"/>
      <c r="AJ435" s="83"/>
      <c r="AK435" s="83"/>
      <c r="AL435" s="83"/>
      <c r="AM435" s="83"/>
      <c r="AN435" s="83"/>
      <c r="AO435" s="83"/>
      <c r="AP435" s="83"/>
      <c r="AQ435" s="83"/>
      <c r="AR435" s="83"/>
      <c r="AS435" s="83"/>
      <c r="AT435" s="83"/>
      <c r="AU435" s="83"/>
      <c r="AV435" s="83"/>
      <c r="AW435" s="83"/>
      <c r="AX435" s="83"/>
      <c r="AY435" s="83"/>
      <c r="AZ435" s="83"/>
      <c r="BA435" s="83"/>
      <c r="BB435" s="83"/>
    </row>
    <row r="436" spans="10:54" s="228" customFormat="1" x14ac:dyDescent="0.2">
      <c r="J436" s="361"/>
      <c r="K436" s="360"/>
      <c r="L436" s="343"/>
      <c r="M436" s="343"/>
      <c r="N436" s="170"/>
      <c r="O436" s="170"/>
      <c r="P436" s="170"/>
      <c r="Q436" s="170"/>
      <c r="R436" s="170"/>
      <c r="S436" s="170"/>
      <c r="T436" s="327">
        <v>435</v>
      </c>
      <c r="U436" s="373" t="s">
        <v>513</v>
      </c>
      <c r="V436" s="376">
        <v>2</v>
      </c>
      <c r="X436" s="270"/>
      <c r="Y436" s="270"/>
      <c r="Z436" s="376">
        <v>2</v>
      </c>
      <c r="AB436" s="83"/>
      <c r="AC436" s="83"/>
      <c r="AD436" s="83"/>
      <c r="AE436" s="83"/>
      <c r="AF436" s="83"/>
      <c r="AG436" s="83"/>
      <c r="AH436" s="83"/>
      <c r="AI436" s="83"/>
      <c r="AJ436" s="83"/>
      <c r="AK436" s="83"/>
      <c r="AL436" s="83"/>
      <c r="AM436" s="83"/>
      <c r="AN436" s="83"/>
      <c r="AO436" s="83"/>
      <c r="AP436" s="83"/>
      <c r="AQ436" s="83"/>
      <c r="AR436" s="83"/>
      <c r="AS436" s="83"/>
      <c r="AT436" s="83"/>
      <c r="AU436" s="83"/>
      <c r="AV436" s="83"/>
      <c r="AW436" s="83"/>
      <c r="AX436" s="83"/>
      <c r="AY436" s="83"/>
      <c r="AZ436" s="83"/>
      <c r="BA436" s="83"/>
      <c r="BB436" s="83"/>
    </row>
    <row r="437" spans="10:54" s="228" customFormat="1" x14ac:dyDescent="0.2">
      <c r="J437" s="361"/>
      <c r="K437" s="360"/>
      <c r="L437" s="343"/>
      <c r="M437" s="343"/>
      <c r="N437" s="170"/>
      <c r="O437" s="170"/>
      <c r="P437" s="170"/>
      <c r="Q437" s="170"/>
      <c r="R437" s="170"/>
      <c r="S437" s="170"/>
      <c r="T437" s="327">
        <v>436</v>
      </c>
      <c r="U437" s="373" t="s">
        <v>514</v>
      </c>
      <c r="V437" s="376">
        <v>2</v>
      </c>
      <c r="X437" s="270"/>
      <c r="Y437" s="270"/>
      <c r="Z437" s="376">
        <v>2</v>
      </c>
      <c r="AB437" s="83"/>
      <c r="AC437" s="83"/>
      <c r="AD437" s="83"/>
      <c r="AE437" s="83"/>
      <c r="AF437" s="83"/>
      <c r="AG437" s="83"/>
      <c r="AH437" s="83"/>
      <c r="AI437" s="83"/>
      <c r="AJ437" s="83"/>
      <c r="AK437" s="83"/>
      <c r="AL437" s="83"/>
      <c r="AM437" s="83"/>
      <c r="AN437" s="83"/>
      <c r="AO437" s="83"/>
      <c r="AP437" s="83"/>
      <c r="AQ437" s="83"/>
      <c r="AR437" s="83"/>
      <c r="AS437" s="83"/>
      <c r="AT437" s="83"/>
      <c r="AU437" s="83"/>
      <c r="AV437" s="83"/>
      <c r="AW437" s="83"/>
      <c r="AX437" s="83"/>
      <c r="AY437" s="83"/>
      <c r="AZ437" s="83"/>
      <c r="BA437" s="83"/>
      <c r="BB437" s="83"/>
    </row>
    <row r="438" spans="10:54" s="228" customFormat="1" x14ac:dyDescent="0.2">
      <c r="J438" s="361"/>
      <c r="K438" s="360"/>
      <c r="L438" s="343"/>
      <c r="M438" s="343"/>
      <c r="N438" s="170"/>
      <c r="O438" s="170"/>
      <c r="P438" s="170"/>
      <c r="Q438" s="170"/>
      <c r="R438" s="170"/>
      <c r="S438" s="170"/>
      <c r="T438" s="327">
        <v>437</v>
      </c>
      <c r="U438" s="373" t="s">
        <v>515</v>
      </c>
      <c r="V438" s="376">
        <v>2</v>
      </c>
      <c r="X438" s="270"/>
      <c r="Y438" s="270"/>
      <c r="Z438" s="376">
        <v>2</v>
      </c>
      <c r="AB438" s="83"/>
      <c r="AC438" s="83"/>
      <c r="AD438" s="83"/>
      <c r="AE438" s="83"/>
      <c r="AF438" s="83"/>
      <c r="AG438" s="83"/>
      <c r="AH438" s="83"/>
      <c r="AI438" s="83"/>
      <c r="AJ438" s="83"/>
      <c r="AK438" s="83"/>
      <c r="AL438" s="83"/>
      <c r="AM438" s="83"/>
      <c r="AN438" s="83"/>
      <c r="AO438" s="83"/>
      <c r="AP438" s="83"/>
      <c r="AQ438" s="83"/>
      <c r="AR438" s="83"/>
      <c r="AS438" s="83"/>
      <c r="AT438" s="83"/>
      <c r="AU438" s="83"/>
      <c r="AV438" s="83"/>
      <c r="AW438" s="83"/>
      <c r="AX438" s="83"/>
      <c r="AY438" s="83"/>
      <c r="AZ438" s="83"/>
      <c r="BA438" s="83"/>
      <c r="BB438" s="83"/>
    </row>
    <row r="439" spans="10:54" s="228" customFormat="1" x14ac:dyDescent="0.2">
      <c r="J439" s="361"/>
      <c r="K439" s="360"/>
      <c r="L439" s="343"/>
      <c r="M439" s="343"/>
      <c r="N439" s="170"/>
      <c r="O439" s="170"/>
      <c r="P439" s="170"/>
      <c r="Q439" s="170"/>
      <c r="R439" s="170"/>
      <c r="S439" s="170"/>
      <c r="T439" s="327">
        <v>438</v>
      </c>
      <c r="U439" s="373" t="s">
        <v>516</v>
      </c>
      <c r="V439" s="376">
        <v>2</v>
      </c>
      <c r="X439" s="270"/>
      <c r="Y439" s="270"/>
      <c r="Z439" s="376">
        <v>2</v>
      </c>
      <c r="AB439" s="83"/>
      <c r="AC439" s="83"/>
      <c r="AD439" s="83"/>
      <c r="AE439" s="83"/>
      <c r="AF439" s="83"/>
      <c r="AG439" s="83"/>
      <c r="AH439" s="83"/>
      <c r="AI439" s="83"/>
      <c r="AJ439" s="83"/>
      <c r="AK439" s="83"/>
      <c r="AL439" s="83"/>
      <c r="AM439" s="83"/>
      <c r="AN439" s="83"/>
      <c r="AO439" s="83"/>
      <c r="AP439" s="83"/>
      <c r="AQ439" s="83"/>
      <c r="AR439" s="83"/>
      <c r="AS439" s="83"/>
      <c r="AT439" s="83"/>
      <c r="AU439" s="83"/>
      <c r="AV439" s="83"/>
      <c r="AW439" s="83"/>
      <c r="AX439" s="83"/>
      <c r="AY439" s="83"/>
      <c r="AZ439" s="83"/>
      <c r="BA439" s="83"/>
      <c r="BB439" s="83"/>
    </row>
    <row r="440" spans="10:54" s="228" customFormat="1" x14ac:dyDescent="0.2">
      <c r="J440" s="361"/>
      <c r="K440" s="360"/>
      <c r="L440" s="343"/>
      <c r="M440" s="343"/>
      <c r="N440" s="170"/>
      <c r="O440" s="170"/>
      <c r="P440" s="170"/>
      <c r="Q440" s="170"/>
      <c r="R440" s="170"/>
      <c r="S440" s="170"/>
      <c r="T440" s="327">
        <v>439</v>
      </c>
      <c r="U440" s="373" t="s">
        <v>517</v>
      </c>
      <c r="V440" s="376">
        <v>2</v>
      </c>
      <c r="X440" s="270"/>
      <c r="Y440" s="270"/>
      <c r="Z440" s="376">
        <v>2</v>
      </c>
      <c r="AB440" s="83"/>
      <c r="AC440" s="83"/>
      <c r="AD440" s="83"/>
      <c r="AE440" s="83"/>
      <c r="AF440" s="83"/>
      <c r="AG440" s="83"/>
      <c r="AH440" s="83"/>
      <c r="AI440" s="83"/>
      <c r="AJ440" s="83"/>
      <c r="AK440" s="83"/>
      <c r="AL440" s="83"/>
      <c r="AM440" s="83"/>
      <c r="AN440" s="83"/>
      <c r="AO440" s="83"/>
      <c r="AP440" s="83"/>
      <c r="AQ440" s="83"/>
      <c r="AR440" s="83"/>
      <c r="AS440" s="83"/>
      <c r="AT440" s="83"/>
      <c r="AU440" s="83"/>
      <c r="AV440" s="83"/>
      <c r="AW440" s="83"/>
      <c r="AX440" s="83"/>
      <c r="AY440" s="83"/>
      <c r="AZ440" s="83"/>
      <c r="BA440" s="83"/>
      <c r="BB440" s="83"/>
    </row>
    <row r="441" spans="10:54" s="228" customFormat="1" x14ac:dyDescent="0.2">
      <c r="J441" s="361"/>
      <c r="K441" s="360"/>
      <c r="L441" s="343"/>
      <c r="M441" s="343"/>
      <c r="N441" s="170"/>
      <c r="O441" s="170"/>
      <c r="P441" s="170"/>
      <c r="Q441" s="170"/>
      <c r="R441" s="170"/>
      <c r="S441" s="170"/>
      <c r="T441" s="327">
        <v>440</v>
      </c>
      <c r="U441" s="373" t="s">
        <v>518</v>
      </c>
      <c r="V441" s="376">
        <v>2</v>
      </c>
      <c r="X441" s="270"/>
      <c r="Y441" s="270"/>
      <c r="Z441" s="376">
        <v>2</v>
      </c>
      <c r="AB441" s="83"/>
      <c r="AC441" s="83"/>
      <c r="AD441" s="83"/>
      <c r="AE441" s="83"/>
      <c r="AF441" s="83"/>
      <c r="AG441" s="83"/>
      <c r="AH441" s="83"/>
      <c r="AI441" s="83"/>
      <c r="AJ441" s="83"/>
      <c r="AK441" s="83"/>
      <c r="AL441" s="83"/>
      <c r="AM441" s="83"/>
      <c r="AN441" s="83"/>
      <c r="AO441" s="83"/>
      <c r="AP441" s="83"/>
      <c r="AQ441" s="83"/>
      <c r="AR441" s="83"/>
      <c r="AS441" s="83"/>
      <c r="AT441" s="83"/>
      <c r="AU441" s="83"/>
      <c r="AV441" s="83"/>
      <c r="AW441" s="83"/>
      <c r="AX441" s="83"/>
      <c r="AY441" s="83"/>
      <c r="AZ441" s="83"/>
      <c r="BA441" s="83"/>
      <c r="BB441" s="83"/>
    </row>
    <row r="442" spans="10:54" s="228" customFormat="1" x14ac:dyDescent="0.2">
      <c r="J442" s="361"/>
      <c r="K442" s="360"/>
      <c r="L442" s="343"/>
      <c r="M442" s="343"/>
      <c r="N442" s="170"/>
      <c r="O442" s="170"/>
      <c r="P442" s="170"/>
      <c r="Q442" s="170"/>
      <c r="R442" s="170"/>
      <c r="S442" s="170"/>
      <c r="T442" s="327">
        <v>441</v>
      </c>
      <c r="U442" s="373" t="s">
        <v>519</v>
      </c>
      <c r="V442" s="376">
        <v>2</v>
      </c>
      <c r="X442" s="270"/>
      <c r="Y442" s="270"/>
      <c r="Z442" s="376">
        <v>2</v>
      </c>
      <c r="AB442" s="83"/>
      <c r="AC442" s="83"/>
      <c r="AD442" s="83"/>
      <c r="AE442" s="83"/>
      <c r="AF442" s="83"/>
      <c r="AG442" s="83"/>
      <c r="AH442" s="83"/>
      <c r="AI442" s="83"/>
      <c r="AJ442" s="83"/>
      <c r="AK442" s="83"/>
      <c r="AL442" s="83"/>
      <c r="AM442" s="83"/>
      <c r="AN442" s="83"/>
      <c r="AO442" s="83"/>
      <c r="AP442" s="83"/>
      <c r="AQ442" s="83"/>
      <c r="AR442" s="83"/>
      <c r="AS442" s="83"/>
      <c r="AT442" s="83"/>
      <c r="AU442" s="83"/>
      <c r="AV442" s="83"/>
      <c r="AW442" s="83"/>
      <c r="AX442" s="83"/>
      <c r="AY442" s="83"/>
      <c r="AZ442" s="83"/>
      <c r="BA442" s="83"/>
      <c r="BB442" s="83"/>
    </row>
    <row r="443" spans="10:54" s="228" customFormat="1" x14ac:dyDescent="0.2">
      <c r="J443" s="361"/>
      <c r="K443" s="360"/>
      <c r="L443" s="343"/>
      <c r="M443" s="343"/>
      <c r="N443" s="170"/>
      <c r="O443" s="170"/>
      <c r="P443" s="170"/>
      <c r="Q443" s="170"/>
      <c r="R443" s="170"/>
      <c r="S443" s="170"/>
      <c r="T443" s="327">
        <v>442</v>
      </c>
      <c r="U443" s="373" t="s">
        <v>520</v>
      </c>
      <c r="V443" s="376">
        <v>2</v>
      </c>
      <c r="X443" s="270"/>
      <c r="Y443" s="270"/>
      <c r="Z443" s="376">
        <v>2</v>
      </c>
      <c r="AB443" s="83"/>
      <c r="AC443" s="83"/>
      <c r="AD443" s="83"/>
      <c r="AE443" s="83"/>
      <c r="AF443" s="83"/>
      <c r="AG443" s="83"/>
      <c r="AH443" s="83"/>
      <c r="AI443" s="83"/>
      <c r="AJ443" s="83"/>
      <c r="AK443" s="83"/>
      <c r="AL443" s="83"/>
      <c r="AM443" s="83"/>
      <c r="AN443" s="83"/>
      <c r="AO443" s="83"/>
      <c r="AP443" s="83"/>
      <c r="AQ443" s="83"/>
      <c r="AR443" s="83"/>
      <c r="AS443" s="83"/>
      <c r="AT443" s="83"/>
      <c r="AU443" s="83"/>
      <c r="AV443" s="83"/>
      <c r="AW443" s="83"/>
      <c r="AX443" s="83"/>
      <c r="AY443" s="83"/>
      <c r="AZ443" s="83"/>
      <c r="BA443" s="83"/>
      <c r="BB443" s="83"/>
    </row>
    <row r="444" spans="10:54" s="228" customFormat="1" x14ac:dyDescent="0.2">
      <c r="J444" s="361"/>
      <c r="K444" s="360"/>
      <c r="L444" s="343"/>
      <c r="M444" s="343"/>
      <c r="N444" s="170"/>
      <c r="O444" s="170"/>
      <c r="P444" s="170"/>
      <c r="Q444" s="170"/>
      <c r="R444" s="170"/>
      <c r="S444" s="170"/>
      <c r="T444" s="327">
        <v>443</v>
      </c>
      <c r="U444" s="373" t="s">
        <v>521</v>
      </c>
      <c r="V444" s="376">
        <v>2</v>
      </c>
      <c r="X444" s="270"/>
      <c r="Y444" s="270"/>
      <c r="Z444" s="376">
        <v>2</v>
      </c>
      <c r="AB444" s="83"/>
      <c r="AC444" s="83"/>
      <c r="AD444" s="83"/>
      <c r="AE444" s="83"/>
      <c r="AF444" s="83"/>
      <c r="AG444" s="83"/>
      <c r="AH444" s="83"/>
      <c r="AI444" s="83"/>
      <c r="AJ444" s="83"/>
      <c r="AK444" s="83"/>
      <c r="AL444" s="83"/>
      <c r="AM444" s="83"/>
      <c r="AN444" s="83"/>
      <c r="AO444" s="83"/>
      <c r="AP444" s="83"/>
      <c r="AQ444" s="83"/>
      <c r="AR444" s="83"/>
      <c r="AS444" s="83"/>
      <c r="AT444" s="83"/>
      <c r="AU444" s="83"/>
      <c r="AV444" s="83"/>
      <c r="AW444" s="83"/>
      <c r="AX444" s="83"/>
      <c r="AY444" s="83"/>
      <c r="AZ444" s="83"/>
      <c r="BA444" s="83"/>
      <c r="BB444" s="83"/>
    </row>
    <row r="445" spans="10:54" s="228" customFormat="1" x14ac:dyDescent="0.2">
      <c r="J445" s="361"/>
      <c r="K445" s="360"/>
      <c r="L445" s="343"/>
      <c r="M445" s="343"/>
      <c r="N445" s="170"/>
      <c r="O445" s="170"/>
      <c r="P445" s="170"/>
      <c r="Q445" s="170"/>
      <c r="R445" s="170"/>
      <c r="S445" s="170"/>
      <c r="T445" s="327">
        <v>444</v>
      </c>
      <c r="U445" s="373" t="s">
        <v>522</v>
      </c>
      <c r="V445" s="376">
        <v>2</v>
      </c>
      <c r="X445" s="270"/>
      <c r="Y445" s="270"/>
      <c r="Z445" s="376">
        <v>2</v>
      </c>
      <c r="AB445" s="83"/>
      <c r="AC445" s="83"/>
      <c r="AD445" s="83"/>
      <c r="AE445" s="83"/>
      <c r="AF445" s="83"/>
      <c r="AG445" s="83"/>
      <c r="AH445" s="83"/>
      <c r="AI445" s="83"/>
      <c r="AJ445" s="83"/>
      <c r="AK445" s="83"/>
      <c r="AL445" s="83"/>
      <c r="AM445" s="83"/>
      <c r="AN445" s="83"/>
      <c r="AO445" s="83"/>
      <c r="AP445" s="83"/>
      <c r="AQ445" s="83"/>
      <c r="AR445" s="83"/>
      <c r="AS445" s="83"/>
      <c r="AT445" s="83"/>
      <c r="AU445" s="83"/>
      <c r="AV445" s="83"/>
      <c r="AW445" s="83"/>
      <c r="AX445" s="83"/>
      <c r="AY445" s="83"/>
      <c r="AZ445" s="83"/>
      <c r="BA445" s="83"/>
      <c r="BB445" s="83"/>
    </row>
    <row r="446" spans="10:54" s="228" customFormat="1" x14ac:dyDescent="0.2">
      <c r="J446" s="361"/>
      <c r="K446" s="360"/>
      <c r="L446" s="343"/>
      <c r="M446" s="343"/>
      <c r="N446" s="170"/>
      <c r="O446" s="170"/>
      <c r="P446" s="170"/>
      <c r="Q446" s="170"/>
      <c r="R446" s="170"/>
      <c r="S446" s="170"/>
      <c r="T446" s="327">
        <v>445</v>
      </c>
      <c r="U446" s="373" t="s">
        <v>523</v>
      </c>
      <c r="V446" s="376">
        <v>2</v>
      </c>
      <c r="X446" s="270"/>
      <c r="Y446" s="270"/>
      <c r="Z446" s="376">
        <v>2</v>
      </c>
      <c r="AB446" s="83"/>
      <c r="AC446" s="83"/>
      <c r="AD446" s="83"/>
      <c r="AE446" s="83"/>
      <c r="AF446" s="83"/>
      <c r="AG446" s="83"/>
      <c r="AH446" s="83"/>
      <c r="AI446" s="83"/>
      <c r="AJ446" s="83"/>
      <c r="AK446" s="83"/>
      <c r="AL446" s="83"/>
      <c r="AM446" s="83"/>
      <c r="AN446" s="83"/>
      <c r="AO446" s="83"/>
      <c r="AP446" s="83"/>
      <c r="AQ446" s="83"/>
      <c r="AR446" s="83"/>
      <c r="AS446" s="83"/>
      <c r="AT446" s="83"/>
      <c r="AU446" s="83"/>
      <c r="AV446" s="83"/>
      <c r="AW446" s="83"/>
      <c r="AX446" s="83"/>
      <c r="AY446" s="83"/>
      <c r="AZ446" s="83"/>
      <c r="BA446" s="83"/>
      <c r="BB446" s="83"/>
    </row>
    <row r="447" spans="10:54" s="228" customFormat="1" x14ac:dyDescent="0.2">
      <c r="J447" s="361"/>
      <c r="K447" s="360"/>
      <c r="L447" s="343"/>
      <c r="M447" s="343"/>
      <c r="N447" s="170"/>
      <c r="O447" s="170"/>
      <c r="P447" s="170"/>
      <c r="Q447" s="170"/>
      <c r="R447" s="170"/>
      <c r="S447" s="170"/>
      <c r="T447" s="327">
        <v>446</v>
      </c>
      <c r="U447" s="373" t="s">
        <v>524</v>
      </c>
      <c r="V447" s="376">
        <v>2</v>
      </c>
      <c r="X447" s="270"/>
      <c r="Y447" s="270"/>
      <c r="Z447" s="376">
        <v>2</v>
      </c>
      <c r="AB447" s="83"/>
      <c r="AC447" s="83"/>
      <c r="AD447" s="83"/>
      <c r="AE447" s="83"/>
      <c r="AF447" s="83"/>
      <c r="AG447" s="83"/>
      <c r="AH447" s="83"/>
      <c r="AI447" s="83"/>
      <c r="AJ447" s="83"/>
      <c r="AK447" s="83"/>
      <c r="AL447" s="83"/>
      <c r="AM447" s="83"/>
      <c r="AN447" s="83"/>
      <c r="AO447" s="83"/>
      <c r="AP447" s="83"/>
      <c r="AQ447" s="83"/>
      <c r="AR447" s="83"/>
      <c r="AS447" s="83"/>
      <c r="AT447" s="83"/>
      <c r="AU447" s="83"/>
      <c r="AV447" s="83"/>
      <c r="AW447" s="83"/>
      <c r="AX447" s="83"/>
      <c r="AY447" s="83"/>
      <c r="AZ447" s="83"/>
      <c r="BA447" s="83"/>
      <c r="BB447" s="83"/>
    </row>
    <row r="448" spans="10:54" s="228" customFormat="1" x14ac:dyDescent="0.2">
      <c r="J448" s="361"/>
      <c r="K448" s="360"/>
      <c r="L448" s="343"/>
      <c r="M448" s="343"/>
      <c r="N448" s="170"/>
      <c r="O448" s="170"/>
      <c r="P448" s="170"/>
      <c r="Q448" s="170"/>
      <c r="R448" s="170"/>
      <c r="S448" s="170"/>
      <c r="T448" s="327">
        <v>447</v>
      </c>
      <c r="U448" s="373" t="s">
        <v>525</v>
      </c>
      <c r="V448" s="376">
        <v>2</v>
      </c>
      <c r="X448" s="270"/>
      <c r="Y448" s="270"/>
      <c r="Z448" s="376">
        <v>2</v>
      </c>
      <c r="AB448" s="83"/>
      <c r="AC448" s="83"/>
      <c r="AD448" s="83"/>
      <c r="AE448" s="83"/>
      <c r="AF448" s="83"/>
      <c r="AG448" s="83"/>
      <c r="AH448" s="83"/>
      <c r="AI448" s="83"/>
      <c r="AJ448" s="83"/>
      <c r="AK448" s="83"/>
      <c r="AL448" s="83"/>
      <c r="AM448" s="83"/>
      <c r="AN448" s="83"/>
      <c r="AO448" s="83"/>
      <c r="AP448" s="83"/>
      <c r="AQ448" s="83"/>
      <c r="AR448" s="83"/>
      <c r="AS448" s="83"/>
      <c r="AT448" s="83"/>
      <c r="AU448" s="83"/>
      <c r="AV448" s="83"/>
      <c r="AW448" s="83"/>
      <c r="AX448" s="83"/>
      <c r="AY448" s="83"/>
      <c r="AZ448" s="83"/>
      <c r="BA448" s="83"/>
      <c r="BB448" s="83"/>
    </row>
    <row r="449" spans="10:54" s="228" customFormat="1" x14ac:dyDescent="0.2">
      <c r="J449" s="361"/>
      <c r="K449" s="360"/>
      <c r="L449" s="343"/>
      <c r="M449" s="343"/>
      <c r="N449" s="76"/>
      <c r="O449" s="76"/>
      <c r="P449" s="76"/>
      <c r="Q449" s="76"/>
      <c r="R449" s="76"/>
      <c r="S449" s="76"/>
      <c r="T449" s="327">
        <v>448</v>
      </c>
      <c r="U449" s="373" t="s">
        <v>526</v>
      </c>
      <c r="V449" s="376">
        <v>2</v>
      </c>
      <c r="X449" s="270"/>
      <c r="Y449" s="270"/>
      <c r="Z449" s="376">
        <v>2</v>
      </c>
      <c r="AB449" s="83"/>
      <c r="AC449" s="83"/>
      <c r="AD449" s="83"/>
      <c r="AE449" s="83"/>
      <c r="AF449" s="83"/>
      <c r="AG449" s="83"/>
      <c r="AH449" s="83"/>
      <c r="AI449" s="83"/>
      <c r="AJ449" s="83"/>
      <c r="AK449" s="83"/>
      <c r="AL449" s="83"/>
      <c r="AM449" s="83"/>
      <c r="AN449" s="83"/>
      <c r="AO449" s="83"/>
      <c r="AP449" s="83"/>
      <c r="AQ449" s="83"/>
      <c r="AR449" s="83"/>
      <c r="AS449" s="83"/>
      <c r="AT449" s="83"/>
      <c r="AU449" s="83"/>
      <c r="AV449" s="83"/>
      <c r="AW449" s="83"/>
      <c r="AX449" s="83"/>
      <c r="AY449" s="83"/>
      <c r="AZ449" s="83"/>
      <c r="BA449" s="83"/>
      <c r="BB449" s="83"/>
    </row>
    <row r="450" spans="10:54" s="228" customFormat="1" x14ac:dyDescent="0.2">
      <c r="J450" s="361"/>
      <c r="K450" s="353"/>
      <c r="L450" s="340"/>
      <c r="M450" s="340"/>
      <c r="N450" s="76"/>
      <c r="O450" s="76"/>
      <c r="P450" s="76"/>
      <c r="Q450" s="76"/>
      <c r="R450" s="76"/>
      <c r="S450" s="76"/>
      <c r="T450" s="327">
        <v>449</v>
      </c>
      <c r="U450" s="373" t="s">
        <v>527</v>
      </c>
      <c r="V450" s="376">
        <v>2</v>
      </c>
      <c r="X450" s="270"/>
      <c r="Y450" s="270"/>
      <c r="Z450" s="376">
        <v>2</v>
      </c>
      <c r="AB450" s="83"/>
      <c r="AC450" s="83"/>
      <c r="AD450" s="83"/>
      <c r="AE450" s="83"/>
      <c r="AF450" s="83"/>
      <c r="AG450" s="83"/>
      <c r="AH450" s="83"/>
      <c r="AI450" s="83"/>
      <c r="AJ450" s="83"/>
      <c r="AK450" s="83"/>
      <c r="AL450" s="83"/>
      <c r="AM450" s="83"/>
      <c r="AN450" s="83"/>
      <c r="AO450" s="83"/>
      <c r="AP450" s="83"/>
      <c r="AQ450" s="83"/>
      <c r="AR450" s="83"/>
      <c r="AS450" s="83"/>
      <c r="AT450" s="83"/>
      <c r="AU450" s="83"/>
      <c r="AV450" s="83"/>
      <c r="AW450" s="83"/>
      <c r="AX450" s="83"/>
      <c r="AY450" s="83"/>
      <c r="AZ450" s="83"/>
      <c r="BA450" s="83"/>
      <c r="BB450" s="83"/>
    </row>
    <row r="451" spans="10:54" s="228" customFormat="1" x14ac:dyDescent="0.2">
      <c r="J451" s="361"/>
      <c r="K451" s="353"/>
      <c r="L451" s="340"/>
      <c r="M451" s="340"/>
      <c r="N451" s="76"/>
      <c r="O451" s="76"/>
      <c r="P451" s="76"/>
      <c r="Q451" s="76"/>
      <c r="R451" s="76"/>
      <c r="S451" s="76"/>
      <c r="T451" s="327">
        <v>450</v>
      </c>
      <c r="U451" s="373" t="s">
        <v>528</v>
      </c>
      <c r="V451" s="376">
        <v>2</v>
      </c>
      <c r="X451" s="270"/>
      <c r="Y451" s="270"/>
      <c r="Z451" s="376">
        <v>2</v>
      </c>
      <c r="AB451" s="83"/>
      <c r="AC451" s="83"/>
      <c r="AD451" s="83"/>
      <c r="AE451" s="83"/>
      <c r="AF451" s="83"/>
      <c r="AG451" s="83"/>
      <c r="AH451" s="83"/>
      <c r="AI451" s="83"/>
      <c r="AJ451" s="83"/>
      <c r="AK451" s="83"/>
      <c r="AL451" s="83"/>
      <c r="AM451" s="83"/>
      <c r="AN451" s="83"/>
      <c r="AO451" s="83"/>
      <c r="AP451" s="83"/>
      <c r="AQ451" s="83"/>
      <c r="AR451" s="83"/>
      <c r="AS451" s="83"/>
      <c r="AT451" s="83"/>
      <c r="AU451" s="83"/>
      <c r="AV451" s="83"/>
      <c r="AW451" s="83"/>
      <c r="AX451" s="83"/>
      <c r="AY451" s="83"/>
      <c r="AZ451" s="83"/>
      <c r="BA451" s="83"/>
      <c r="BB451" s="83"/>
    </row>
    <row r="452" spans="10:54" s="228" customFormat="1" x14ac:dyDescent="0.2">
      <c r="J452" s="361"/>
      <c r="K452" s="353"/>
      <c r="L452" s="340"/>
      <c r="M452" s="340"/>
      <c r="N452" s="76"/>
      <c r="O452" s="76"/>
      <c r="P452" s="76"/>
      <c r="Q452" s="76"/>
      <c r="R452" s="76"/>
      <c r="S452" s="76"/>
      <c r="T452" s="327">
        <v>451</v>
      </c>
      <c r="U452" s="373" t="s">
        <v>529</v>
      </c>
      <c r="V452" s="376">
        <v>2</v>
      </c>
      <c r="X452" s="270"/>
      <c r="Y452" s="270"/>
      <c r="Z452" s="376">
        <v>2</v>
      </c>
      <c r="AB452" s="83"/>
      <c r="AC452" s="83"/>
      <c r="AD452" s="83"/>
      <c r="AE452" s="83"/>
      <c r="AF452" s="83"/>
      <c r="AG452" s="83"/>
      <c r="AH452" s="83"/>
      <c r="AI452" s="83"/>
      <c r="AJ452" s="83"/>
      <c r="AK452" s="83"/>
      <c r="AL452" s="83"/>
      <c r="AM452" s="83"/>
      <c r="AN452" s="83"/>
      <c r="AO452" s="83"/>
      <c r="AP452" s="83"/>
      <c r="AQ452" s="83"/>
      <c r="AR452" s="83"/>
      <c r="AS452" s="83"/>
      <c r="AT452" s="83"/>
      <c r="AU452" s="83"/>
      <c r="AV452" s="83"/>
      <c r="AW452" s="83"/>
      <c r="AX452" s="83"/>
      <c r="AY452" s="83"/>
      <c r="AZ452" s="83"/>
      <c r="BA452" s="83"/>
      <c r="BB452" s="83"/>
    </row>
    <row r="453" spans="10:54" s="228" customFormat="1" x14ac:dyDescent="0.2">
      <c r="J453" s="361"/>
      <c r="K453" s="353"/>
      <c r="L453" s="340"/>
      <c r="M453" s="340"/>
      <c r="N453" s="76"/>
      <c r="O453" s="76"/>
      <c r="P453" s="76"/>
      <c r="Q453" s="76"/>
      <c r="R453" s="76"/>
      <c r="S453" s="76"/>
      <c r="T453" s="327">
        <v>452</v>
      </c>
      <c r="U453" s="373" t="s">
        <v>530</v>
      </c>
      <c r="V453" s="376">
        <v>2</v>
      </c>
      <c r="X453" s="270"/>
      <c r="Y453" s="270"/>
      <c r="Z453" s="376">
        <v>2</v>
      </c>
      <c r="AB453" s="83"/>
      <c r="AC453" s="83"/>
      <c r="AD453" s="83"/>
      <c r="AE453" s="83"/>
      <c r="AF453" s="83"/>
      <c r="AG453" s="83"/>
      <c r="AH453" s="83"/>
      <c r="AI453" s="83"/>
      <c r="AJ453" s="83"/>
      <c r="AK453" s="83"/>
      <c r="AL453" s="83"/>
      <c r="AM453" s="83"/>
      <c r="AN453" s="83"/>
      <c r="AO453" s="83"/>
      <c r="AP453" s="83"/>
      <c r="AQ453" s="83"/>
      <c r="AR453" s="83"/>
      <c r="AS453" s="83"/>
      <c r="AT453" s="83"/>
      <c r="AU453" s="83"/>
      <c r="AV453" s="83"/>
      <c r="AW453" s="83"/>
      <c r="AX453" s="83"/>
      <c r="AY453" s="83"/>
      <c r="AZ453" s="83"/>
      <c r="BA453" s="83"/>
      <c r="BB453" s="83"/>
    </row>
    <row r="454" spans="10:54" s="228" customFormat="1" x14ac:dyDescent="0.2">
      <c r="J454" s="361"/>
      <c r="K454" s="353"/>
      <c r="L454" s="340"/>
      <c r="M454" s="340"/>
      <c r="N454" s="76"/>
      <c r="O454" s="76"/>
      <c r="P454" s="76"/>
      <c r="Q454" s="76"/>
      <c r="R454" s="76"/>
      <c r="S454" s="76"/>
      <c r="T454" s="327">
        <v>453</v>
      </c>
      <c r="U454" s="373" t="s">
        <v>531</v>
      </c>
      <c r="V454" s="376">
        <v>2</v>
      </c>
      <c r="X454" s="270"/>
      <c r="Y454" s="270"/>
      <c r="Z454" s="376">
        <v>2</v>
      </c>
      <c r="AB454" s="83"/>
      <c r="AC454" s="83"/>
      <c r="AD454" s="83"/>
      <c r="AE454" s="83"/>
      <c r="AF454" s="83"/>
      <c r="AG454" s="83"/>
      <c r="AH454" s="83"/>
      <c r="AI454" s="83"/>
      <c r="AJ454" s="83"/>
      <c r="AK454" s="83"/>
      <c r="AL454" s="83"/>
      <c r="AM454" s="83"/>
      <c r="AN454" s="83"/>
      <c r="AO454" s="83"/>
      <c r="AP454" s="83"/>
      <c r="AQ454" s="83"/>
      <c r="AR454" s="83"/>
      <c r="AS454" s="83"/>
      <c r="AT454" s="83"/>
      <c r="AU454" s="83"/>
      <c r="AV454" s="83"/>
      <c r="AW454" s="83"/>
      <c r="AX454" s="83"/>
      <c r="AY454" s="83"/>
      <c r="AZ454" s="83"/>
      <c r="BA454" s="83"/>
      <c r="BB454" s="83"/>
    </row>
    <row r="455" spans="10:54" s="228" customFormat="1" x14ac:dyDescent="0.2">
      <c r="J455" s="361"/>
      <c r="K455" s="353"/>
      <c r="L455" s="340"/>
      <c r="M455" s="340"/>
      <c r="N455" s="76"/>
      <c r="O455" s="76"/>
      <c r="P455" s="76"/>
      <c r="Q455" s="76"/>
      <c r="R455" s="76"/>
      <c r="S455" s="76"/>
      <c r="T455" s="327">
        <v>454</v>
      </c>
      <c r="U455" s="373" t="s">
        <v>532</v>
      </c>
      <c r="V455" s="376">
        <v>2</v>
      </c>
      <c r="X455" s="270"/>
      <c r="Y455" s="270"/>
      <c r="Z455" s="376">
        <v>2</v>
      </c>
      <c r="AB455" s="83"/>
      <c r="AC455" s="83"/>
      <c r="AD455" s="83"/>
      <c r="AE455" s="83"/>
      <c r="AF455" s="83"/>
      <c r="AG455" s="83"/>
      <c r="AH455" s="83"/>
      <c r="AI455" s="83"/>
      <c r="AJ455" s="83"/>
      <c r="AK455" s="83"/>
      <c r="AL455" s="83"/>
      <c r="AM455" s="83"/>
      <c r="AN455" s="83"/>
      <c r="AO455" s="83"/>
      <c r="AP455" s="83"/>
      <c r="AQ455" s="83"/>
      <c r="AR455" s="83"/>
      <c r="AS455" s="83"/>
      <c r="AT455" s="83"/>
      <c r="AU455" s="83"/>
      <c r="AV455" s="83"/>
      <c r="AW455" s="83"/>
      <c r="AX455" s="83"/>
      <c r="AY455" s="83"/>
      <c r="AZ455" s="83"/>
      <c r="BA455" s="83"/>
      <c r="BB455" s="83"/>
    </row>
    <row r="456" spans="10:54" s="228" customFormat="1" x14ac:dyDescent="0.2">
      <c r="J456" s="361"/>
      <c r="K456" s="353"/>
      <c r="L456" s="340"/>
      <c r="M456" s="340"/>
      <c r="N456" s="76"/>
      <c r="O456" s="76"/>
      <c r="P456" s="76"/>
      <c r="Q456" s="76"/>
      <c r="R456" s="76"/>
      <c r="S456" s="76"/>
      <c r="T456" s="327">
        <v>455</v>
      </c>
      <c r="U456" s="373" t="s">
        <v>533</v>
      </c>
      <c r="V456" s="376">
        <v>2</v>
      </c>
      <c r="X456" s="270"/>
      <c r="Y456" s="270"/>
      <c r="Z456" s="376">
        <v>2</v>
      </c>
      <c r="AB456" s="83"/>
      <c r="AC456" s="83"/>
      <c r="AD456" s="83"/>
      <c r="AE456" s="83"/>
      <c r="AF456" s="83"/>
      <c r="AG456" s="83"/>
      <c r="AH456" s="83"/>
      <c r="AI456" s="83"/>
      <c r="AJ456" s="83"/>
      <c r="AK456" s="83"/>
      <c r="AL456" s="83"/>
      <c r="AM456" s="83"/>
      <c r="AN456" s="83"/>
      <c r="AO456" s="83"/>
      <c r="AP456" s="83"/>
      <c r="AQ456" s="83"/>
      <c r="AR456" s="83"/>
      <c r="AS456" s="83"/>
      <c r="AT456" s="83"/>
      <c r="AU456" s="83"/>
      <c r="AV456" s="83"/>
      <c r="AW456" s="83"/>
      <c r="AX456" s="83"/>
      <c r="AY456" s="83"/>
      <c r="AZ456" s="83"/>
      <c r="BA456" s="83"/>
      <c r="BB456" s="83"/>
    </row>
    <row r="457" spans="10:54" s="228" customFormat="1" x14ac:dyDescent="0.2">
      <c r="J457" s="361"/>
      <c r="K457" s="353"/>
      <c r="L457" s="340"/>
      <c r="M457" s="340"/>
      <c r="N457" s="76"/>
      <c r="O457" s="76"/>
      <c r="P457" s="76"/>
      <c r="Q457" s="76"/>
      <c r="R457" s="76"/>
      <c r="S457" s="76"/>
      <c r="T457" s="327">
        <v>456</v>
      </c>
      <c r="U457" s="373" t="s">
        <v>534</v>
      </c>
      <c r="V457" s="376">
        <v>2</v>
      </c>
      <c r="X457" s="270"/>
      <c r="Y457" s="270"/>
      <c r="Z457" s="376">
        <v>2</v>
      </c>
      <c r="AB457" s="83"/>
      <c r="AC457" s="83"/>
      <c r="AD457" s="83"/>
      <c r="AE457" s="83"/>
      <c r="AF457" s="83"/>
      <c r="AG457" s="83"/>
      <c r="AH457" s="83"/>
      <c r="AI457" s="83"/>
      <c r="AJ457" s="83"/>
      <c r="AK457" s="83"/>
      <c r="AL457" s="83"/>
      <c r="AM457" s="83"/>
      <c r="AN457" s="83"/>
      <c r="AO457" s="83"/>
      <c r="AP457" s="83"/>
      <c r="AQ457" s="83"/>
      <c r="AR457" s="83"/>
      <c r="AS457" s="83"/>
      <c r="AT457" s="83"/>
      <c r="AU457" s="83"/>
      <c r="AV457" s="83"/>
      <c r="AW457" s="83"/>
      <c r="AX457" s="83"/>
      <c r="AY457" s="83"/>
      <c r="AZ457" s="83"/>
      <c r="BA457" s="83"/>
      <c r="BB457" s="83"/>
    </row>
    <row r="458" spans="10:54" s="228" customFormat="1" x14ac:dyDescent="0.2">
      <c r="J458" s="361"/>
      <c r="K458" s="353"/>
      <c r="L458" s="340"/>
      <c r="M458" s="340"/>
      <c r="N458" s="76"/>
      <c r="O458" s="76"/>
      <c r="P458" s="76"/>
      <c r="Q458" s="76"/>
      <c r="R458" s="76"/>
      <c r="S458" s="76"/>
      <c r="T458" s="327">
        <v>457</v>
      </c>
      <c r="U458" s="373" t="s">
        <v>535</v>
      </c>
      <c r="V458" s="376">
        <v>2</v>
      </c>
      <c r="X458" s="270"/>
      <c r="Y458" s="270"/>
      <c r="Z458" s="376">
        <v>2</v>
      </c>
      <c r="AB458" s="83"/>
      <c r="AC458" s="83"/>
      <c r="AD458" s="83"/>
      <c r="AE458" s="83"/>
      <c r="AF458" s="83"/>
      <c r="AG458" s="83"/>
      <c r="AH458" s="83"/>
      <c r="AI458" s="83"/>
      <c r="AJ458" s="83"/>
      <c r="AK458" s="83"/>
      <c r="AL458" s="83"/>
      <c r="AM458" s="83"/>
      <c r="AN458" s="83"/>
      <c r="AO458" s="83"/>
      <c r="AP458" s="83"/>
      <c r="AQ458" s="83"/>
      <c r="AR458" s="83"/>
      <c r="AS458" s="83"/>
      <c r="AT458" s="83"/>
      <c r="AU458" s="83"/>
      <c r="AV458" s="83"/>
      <c r="AW458" s="83"/>
      <c r="AX458" s="83"/>
      <c r="AY458" s="83"/>
      <c r="AZ458" s="83"/>
      <c r="BA458" s="83"/>
      <c r="BB458" s="83"/>
    </row>
    <row r="459" spans="10:54" s="228" customFormat="1" x14ac:dyDescent="0.2">
      <c r="J459" s="361"/>
      <c r="K459" s="353"/>
      <c r="L459" s="340"/>
      <c r="M459" s="340"/>
      <c r="N459" s="76"/>
      <c r="O459" s="76"/>
      <c r="P459" s="76"/>
      <c r="Q459" s="76"/>
      <c r="R459" s="76"/>
      <c r="S459" s="76"/>
      <c r="T459" s="327">
        <v>458</v>
      </c>
      <c r="U459" s="373" t="s">
        <v>536</v>
      </c>
      <c r="V459" s="376">
        <v>3</v>
      </c>
      <c r="X459" s="270"/>
      <c r="Y459" s="270"/>
      <c r="Z459" s="376">
        <v>3</v>
      </c>
      <c r="AB459" s="83"/>
      <c r="AC459" s="83"/>
      <c r="AD459" s="83"/>
      <c r="AE459" s="83"/>
      <c r="AF459" s="83"/>
      <c r="AG459" s="83"/>
      <c r="AH459" s="83"/>
      <c r="AI459" s="83"/>
      <c r="AJ459" s="83"/>
      <c r="AK459" s="83"/>
      <c r="AL459" s="83"/>
      <c r="AM459" s="83"/>
      <c r="AN459" s="83"/>
      <c r="AO459" s="83"/>
      <c r="AP459" s="83"/>
      <c r="AQ459" s="83"/>
      <c r="AR459" s="83"/>
      <c r="AS459" s="83"/>
      <c r="AT459" s="83"/>
      <c r="AU459" s="83"/>
      <c r="AV459" s="83"/>
      <c r="AW459" s="83"/>
      <c r="AX459" s="83"/>
      <c r="AY459" s="83"/>
      <c r="AZ459" s="83"/>
      <c r="BA459" s="83"/>
      <c r="BB459" s="83"/>
    </row>
    <row r="460" spans="10:54" s="228" customFormat="1" x14ac:dyDescent="0.2">
      <c r="J460" s="361"/>
      <c r="K460" s="353"/>
      <c r="L460" s="340"/>
      <c r="M460" s="340"/>
      <c r="N460" s="76"/>
      <c r="O460" s="76"/>
      <c r="P460" s="76"/>
      <c r="Q460" s="76"/>
      <c r="R460" s="76"/>
      <c r="S460" s="76"/>
      <c r="T460" s="327">
        <v>459</v>
      </c>
      <c r="U460" s="373" t="s">
        <v>537</v>
      </c>
      <c r="V460" s="376">
        <v>2</v>
      </c>
      <c r="X460" s="270"/>
      <c r="Y460" s="270"/>
      <c r="Z460" s="376">
        <v>2</v>
      </c>
      <c r="AB460" s="83"/>
      <c r="AC460" s="83"/>
      <c r="AD460" s="83"/>
      <c r="AE460" s="83"/>
      <c r="AF460" s="83"/>
      <c r="AG460" s="83"/>
      <c r="AH460" s="83"/>
      <c r="AI460" s="83"/>
      <c r="AJ460" s="83"/>
      <c r="AK460" s="83"/>
      <c r="AL460" s="83"/>
      <c r="AM460" s="83"/>
      <c r="AN460" s="83"/>
      <c r="AO460" s="83"/>
      <c r="AP460" s="83"/>
      <c r="AQ460" s="83"/>
      <c r="AR460" s="83"/>
      <c r="AS460" s="83"/>
      <c r="AT460" s="83"/>
      <c r="AU460" s="83"/>
      <c r="AV460" s="83"/>
      <c r="AW460" s="83"/>
      <c r="AX460" s="83"/>
      <c r="AY460" s="83"/>
      <c r="AZ460" s="83"/>
      <c r="BA460" s="83"/>
      <c r="BB460" s="83"/>
    </row>
    <row r="461" spans="10:54" s="228" customFormat="1" x14ac:dyDescent="0.2">
      <c r="J461" s="361"/>
      <c r="K461" s="353"/>
      <c r="L461" s="340"/>
      <c r="M461" s="340"/>
      <c r="N461" s="76"/>
      <c r="O461" s="76"/>
      <c r="P461" s="76"/>
      <c r="Q461" s="76"/>
      <c r="R461" s="76"/>
      <c r="S461" s="76"/>
      <c r="T461" s="327">
        <v>460</v>
      </c>
      <c r="U461" s="373" t="s">
        <v>538</v>
      </c>
      <c r="V461" s="376">
        <v>3</v>
      </c>
      <c r="X461" s="270"/>
      <c r="Y461" s="270"/>
      <c r="Z461" s="376">
        <v>3</v>
      </c>
      <c r="AB461" s="83"/>
      <c r="AC461" s="83"/>
      <c r="AD461" s="83"/>
      <c r="AE461" s="83"/>
      <c r="AF461" s="83"/>
      <c r="AG461" s="83"/>
      <c r="AH461" s="83"/>
      <c r="AI461" s="83"/>
      <c r="AJ461" s="83"/>
      <c r="AK461" s="83"/>
      <c r="AL461" s="83"/>
      <c r="AM461" s="83"/>
      <c r="AN461" s="83"/>
      <c r="AO461" s="83"/>
      <c r="AP461" s="83"/>
      <c r="AQ461" s="83"/>
      <c r="AR461" s="83"/>
      <c r="AS461" s="83"/>
      <c r="AT461" s="83"/>
      <c r="AU461" s="83"/>
      <c r="AV461" s="83"/>
      <c r="AW461" s="83"/>
      <c r="AX461" s="83"/>
      <c r="AY461" s="83"/>
      <c r="AZ461" s="83"/>
      <c r="BA461" s="83"/>
      <c r="BB461" s="83"/>
    </row>
    <row r="462" spans="10:54" s="228" customFormat="1" x14ac:dyDescent="0.2">
      <c r="J462" s="361"/>
      <c r="K462" s="353"/>
      <c r="L462" s="340"/>
      <c r="M462" s="340"/>
      <c r="N462" s="76"/>
      <c r="O462" s="76"/>
      <c r="P462" s="76"/>
      <c r="Q462" s="76"/>
      <c r="R462" s="76"/>
      <c r="S462" s="76"/>
      <c r="T462" s="327">
        <v>461</v>
      </c>
      <c r="U462" s="373" t="s">
        <v>539</v>
      </c>
      <c r="V462" s="376">
        <v>3</v>
      </c>
      <c r="X462" s="270"/>
      <c r="Y462" s="270"/>
      <c r="Z462" s="376">
        <v>3</v>
      </c>
      <c r="AB462" s="83"/>
      <c r="AC462" s="83"/>
      <c r="AD462" s="83"/>
      <c r="AE462" s="83"/>
      <c r="AF462" s="83"/>
      <c r="AG462" s="83"/>
      <c r="AH462" s="83"/>
      <c r="AI462" s="83"/>
      <c r="AJ462" s="83"/>
      <c r="AK462" s="83"/>
      <c r="AL462" s="83"/>
      <c r="AM462" s="83"/>
      <c r="AN462" s="83"/>
      <c r="AO462" s="83"/>
      <c r="AP462" s="83"/>
      <c r="AQ462" s="83"/>
      <c r="AR462" s="83"/>
      <c r="AS462" s="83"/>
      <c r="AT462" s="83"/>
      <c r="AU462" s="83"/>
      <c r="AV462" s="83"/>
      <c r="AW462" s="83"/>
      <c r="AX462" s="83"/>
      <c r="AY462" s="83"/>
      <c r="AZ462" s="83"/>
      <c r="BA462" s="83"/>
      <c r="BB462" s="83"/>
    </row>
    <row r="463" spans="10:54" s="228" customFormat="1" x14ac:dyDescent="0.2">
      <c r="J463" s="361"/>
      <c r="K463" s="353"/>
      <c r="L463" s="340"/>
      <c r="M463" s="340"/>
      <c r="N463" s="76"/>
      <c r="O463" s="76"/>
      <c r="P463" s="76"/>
      <c r="Q463" s="76"/>
      <c r="R463" s="76"/>
      <c r="S463" s="76"/>
      <c r="T463" s="327">
        <v>462</v>
      </c>
      <c r="U463" s="373" t="s">
        <v>540</v>
      </c>
      <c r="V463" s="376">
        <v>2</v>
      </c>
      <c r="X463" s="270"/>
      <c r="Y463" s="270"/>
      <c r="Z463" s="376">
        <v>2</v>
      </c>
      <c r="AB463" s="83"/>
      <c r="AC463" s="83"/>
      <c r="AD463" s="83"/>
      <c r="AE463" s="83"/>
      <c r="AF463" s="83"/>
      <c r="AG463" s="83"/>
      <c r="AH463" s="83"/>
      <c r="AI463" s="83"/>
      <c r="AJ463" s="83"/>
      <c r="AK463" s="83"/>
      <c r="AL463" s="83"/>
      <c r="AM463" s="83"/>
      <c r="AN463" s="83"/>
      <c r="AO463" s="83"/>
      <c r="AP463" s="83"/>
      <c r="AQ463" s="83"/>
      <c r="AR463" s="83"/>
      <c r="AS463" s="83"/>
      <c r="AT463" s="83"/>
      <c r="AU463" s="83"/>
      <c r="AV463" s="83"/>
      <c r="AW463" s="83"/>
      <c r="AX463" s="83"/>
      <c r="AY463" s="83"/>
      <c r="AZ463" s="83"/>
      <c r="BA463" s="83"/>
      <c r="BB463" s="83"/>
    </row>
    <row r="464" spans="10:54" s="228" customFormat="1" x14ac:dyDescent="0.2">
      <c r="J464" s="361"/>
      <c r="K464" s="353"/>
      <c r="L464" s="340"/>
      <c r="M464" s="340"/>
      <c r="N464" s="76"/>
      <c r="O464" s="76"/>
      <c r="P464" s="76"/>
      <c r="Q464" s="76"/>
      <c r="R464" s="76"/>
      <c r="S464" s="76"/>
      <c r="T464" s="327">
        <v>463</v>
      </c>
      <c r="U464" s="373" t="s">
        <v>541</v>
      </c>
      <c r="V464" s="376">
        <v>2</v>
      </c>
      <c r="X464" s="270"/>
      <c r="Y464" s="270"/>
      <c r="Z464" s="376">
        <v>2</v>
      </c>
      <c r="AB464" s="83"/>
      <c r="AC464" s="83"/>
      <c r="AD464" s="83"/>
      <c r="AE464" s="83"/>
      <c r="AF464" s="83"/>
      <c r="AG464" s="83"/>
      <c r="AH464" s="83"/>
      <c r="AI464" s="83"/>
      <c r="AJ464" s="83"/>
      <c r="AK464" s="83"/>
      <c r="AL464" s="83"/>
      <c r="AM464" s="83"/>
      <c r="AN464" s="83"/>
      <c r="AO464" s="83"/>
      <c r="AP464" s="83"/>
      <c r="AQ464" s="83"/>
      <c r="AR464" s="83"/>
      <c r="AS464" s="83"/>
      <c r="AT464" s="83"/>
      <c r="AU464" s="83"/>
      <c r="AV464" s="83"/>
      <c r="AW464" s="83"/>
      <c r="AX464" s="83"/>
      <c r="AY464" s="83"/>
      <c r="AZ464" s="83"/>
      <c r="BA464" s="83"/>
      <c r="BB464" s="83"/>
    </row>
    <row r="465" spans="10:54" s="228" customFormat="1" x14ac:dyDescent="0.2">
      <c r="J465" s="361"/>
      <c r="K465" s="353"/>
      <c r="L465" s="340"/>
      <c r="M465" s="340"/>
      <c r="N465" s="76"/>
      <c r="O465" s="76"/>
      <c r="P465" s="76"/>
      <c r="Q465" s="76"/>
      <c r="R465" s="76"/>
      <c r="S465" s="76"/>
      <c r="T465" s="327">
        <v>464</v>
      </c>
      <c r="U465" s="373" t="s">
        <v>542</v>
      </c>
      <c r="V465" s="376">
        <v>2</v>
      </c>
      <c r="X465" s="270"/>
      <c r="Y465" s="270"/>
      <c r="Z465" s="376">
        <v>2</v>
      </c>
      <c r="AB465" s="83"/>
      <c r="AC465" s="83"/>
      <c r="AD465" s="83"/>
      <c r="AE465" s="83"/>
      <c r="AF465" s="83"/>
      <c r="AG465" s="83"/>
      <c r="AH465" s="83"/>
      <c r="AI465" s="83"/>
      <c r="AJ465" s="83"/>
      <c r="AK465" s="83"/>
      <c r="AL465" s="83"/>
      <c r="AM465" s="83"/>
      <c r="AN465" s="83"/>
      <c r="AO465" s="83"/>
      <c r="AP465" s="83"/>
      <c r="AQ465" s="83"/>
      <c r="AR465" s="83"/>
      <c r="AS465" s="83"/>
      <c r="AT465" s="83"/>
      <c r="AU465" s="83"/>
      <c r="AV465" s="83"/>
      <c r="AW465" s="83"/>
      <c r="AX465" s="83"/>
      <c r="AY465" s="83"/>
      <c r="AZ465" s="83"/>
      <c r="BA465" s="83"/>
      <c r="BB465" s="83"/>
    </row>
    <row r="466" spans="10:54" s="228" customFormat="1" x14ac:dyDescent="0.2">
      <c r="J466" s="361"/>
      <c r="K466" s="353"/>
      <c r="L466" s="340"/>
      <c r="M466" s="340"/>
      <c r="N466" s="76"/>
      <c r="O466" s="76"/>
      <c r="P466" s="76"/>
      <c r="Q466" s="76"/>
      <c r="R466" s="76"/>
      <c r="S466" s="76"/>
      <c r="T466" s="327">
        <v>465</v>
      </c>
      <c r="U466" s="373" t="s">
        <v>543</v>
      </c>
      <c r="V466" s="376">
        <v>2</v>
      </c>
      <c r="X466" s="270"/>
      <c r="Y466" s="270"/>
      <c r="Z466" s="376">
        <v>2</v>
      </c>
      <c r="AB466" s="83"/>
      <c r="AC466" s="83"/>
      <c r="AD466" s="83"/>
      <c r="AE466" s="83"/>
      <c r="AF466" s="83"/>
      <c r="AG466" s="83"/>
      <c r="AH466" s="83"/>
      <c r="AI466" s="83"/>
      <c r="AJ466" s="83"/>
      <c r="AK466" s="83"/>
      <c r="AL466" s="83"/>
      <c r="AM466" s="83"/>
      <c r="AN466" s="83"/>
      <c r="AO466" s="83"/>
      <c r="AP466" s="83"/>
      <c r="AQ466" s="83"/>
      <c r="AR466" s="83"/>
      <c r="AS466" s="83"/>
      <c r="AT466" s="83"/>
      <c r="AU466" s="83"/>
      <c r="AV466" s="83"/>
      <c r="AW466" s="83"/>
      <c r="AX466" s="83"/>
      <c r="AY466" s="83"/>
      <c r="AZ466" s="83"/>
      <c r="BA466" s="83"/>
      <c r="BB466" s="83"/>
    </row>
    <row r="467" spans="10:54" s="228" customFormat="1" x14ac:dyDescent="0.2">
      <c r="J467" s="361"/>
      <c r="K467" s="353"/>
      <c r="L467" s="340"/>
      <c r="M467" s="340"/>
      <c r="N467" s="76"/>
      <c r="O467" s="76"/>
      <c r="P467" s="76"/>
      <c r="Q467" s="76"/>
      <c r="R467" s="76"/>
      <c r="S467" s="76"/>
      <c r="T467" s="327">
        <v>466</v>
      </c>
      <c r="U467" s="373" t="s">
        <v>544</v>
      </c>
      <c r="V467" s="376">
        <v>2</v>
      </c>
      <c r="X467" s="270"/>
      <c r="Y467" s="270"/>
      <c r="Z467" s="376">
        <v>2</v>
      </c>
      <c r="AB467" s="83"/>
      <c r="AC467" s="83"/>
      <c r="AD467" s="83"/>
      <c r="AE467" s="83"/>
      <c r="AF467" s="83"/>
      <c r="AG467" s="83"/>
      <c r="AH467" s="83"/>
      <c r="AI467" s="83"/>
      <c r="AJ467" s="83"/>
      <c r="AK467" s="83"/>
      <c r="AL467" s="83"/>
      <c r="AM467" s="83"/>
      <c r="AN467" s="83"/>
      <c r="AO467" s="83"/>
      <c r="AP467" s="83"/>
      <c r="AQ467" s="83"/>
      <c r="AR467" s="83"/>
      <c r="AS467" s="83"/>
      <c r="AT467" s="83"/>
      <c r="AU467" s="83"/>
      <c r="AV467" s="83"/>
      <c r="AW467" s="83"/>
      <c r="AX467" s="83"/>
      <c r="AY467" s="83"/>
      <c r="AZ467" s="83"/>
      <c r="BA467" s="83"/>
      <c r="BB467" s="83"/>
    </row>
    <row r="468" spans="10:54" s="228" customFormat="1" x14ac:dyDescent="0.2">
      <c r="J468" s="361"/>
      <c r="K468" s="353"/>
      <c r="L468" s="340"/>
      <c r="M468" s="340"/>
      <c r="N468" s="76"/>
      <c r="O468" s="76"/>
      <c r="P468" s="76"/>
      <c r="Q468" s="76"/>
      <c r="R468" s="76"/>
      <c r="S468" s="76"/>
      <c r="T468" s="327">
        <v>467</v>
      </c>
      <c r="U468" s="373" t="s">
        <v>545</v>
      </c>
      <c r="V468" s="376">
        <v>2</v>
      </c>
      <c r="X468" s="270"/>
      <c r="Y468" s="270"/>
      <c r="Z468" s="376">
        <v>2</v>
      </c>
      <c r="AB468" s="83"/>
      <c r="AC468" s="83"/>
      <c r="AD468" s="83"/>
      <c r="AE468" s="83"/>
      <c r="AF468" s="83"/>
      <c r="AG468" s="83"/>
      <c r="AH468" s="83"/>
      <c r="AI468" s="83"/>
      <c r="AJ468" s="83"/>
      <c r="AK468" s="83"/>
      <c r="AL468" s="83"/>
      <c r="AM468" s="83"/>
      <c r="AN468" s="83"/>
      <c r="AO468" s="83"/>
      <c r="AP468" s="83"/>
      <c r="AQ468" s="83"/>
      <c r="AR468" s="83"/>
      <c r="AS468" s="83"/>
      <c r="AT468" s="83"/>
      <c r="AU468" s="83"/>
      <c r="AV468" s="83"/>
      <c r="AW468" s="83"/>
      <c r="AX468" s="83"/>
      <c r="AY468" s="83"/>
      <c r="AZ468" s="83"/>
      <c r="BA468" s="83"/>
      <c r="BB468" s="83"/>
    </row>
    <row r="469" spans="10:54" s="228" customFormat="1" x14ac:dyDescent="0.2">
      <c r="J469" s="361"/>
      <c r="K469" s="360"/>
      <c r="L469" s="340"/>
      <c r="M469" s="340"/>
      <c r="N469" s="76"/>
      <c r="O469" s="76"/>
      <c r="P469" s="76"/>
      <c r="Q469" s="76"/>
      <c r="R469" s="76"/>
      <c r="S469" s="76"/>
      <c r="T469" s="327">
        <v>468</v>
      </c>
      <c r="U469" s="373" t="s">
        <v>546</v>
      </c>
      <c r="V469" s="376">
        <v>2</v>
      </c>
      <c r="X469" s="270"/>
      <c r="Y469" s="270"/>
      <c r="Z469" s="376">
        <v>2</v>
      </c>
      <c r="AB469" s="83"/>
      <c r="AC469" s="83"/>
      <c r="AD469" s="83"/>
      <c r="AE469" s="83"/>
      <c r="AF469" s="83"/>
      <c r="AG469" s="83"/>
      <c r="AH469" s="83"/>
      <c r="AI469" s="83"/>
      <c r="AJ469" s="83"/>
      <c r="AK469" s="83"/>
      <c r="AL469" s="83"/>
      <c r="AM469" s="83"/>
      <c r="AN469" s="83"/>
      <c r="AO469" s="83"/>
      <c r="AP469" s="83"/>
      <c r="AQ469" s="83"/>
      <c r="AR469" s="83"/>
      <c r="AS469" s="83"/>
      <c r="AT469" s="83"/>
      <c r="AU469" s="83"/>
      <c r="AV469" s="83"/>
      <c r="AW469" s="83"/>
      <c r="AX469" s="83"/>
      <c r="AY469" s="83"/>
      <c r="AZ469" s="83"/>
      <c r="BA469" s="83"/>
      <c r="BB469" s="83"/>
    </row>
    <row r="470" spans="10:54" s="228" customFormat="1" x14ac:dyDescent="0.2">
      <c r="J470" s="361"/>
      <c r="K470" s="360"/>
      <c r="L470" s="340"/>
      <c r="M470" s="340"/>
      <c r="N470" s="76"/>
      <c r="O470" s="76"/>
      <c r="P470" s="76"/>
      <c r="Q470" s="76"/>
      <c r="R470" s="76"/>
      <c r="S470" s="76"/>
      <c r="T470" s="327">
        <v>469</v>
      </c>
      <c r="U470" s="373" t="s">
        <v>547</v>
      </c>
      <c r="V470" s="376">
        <v>2</v>
      </c>
      <c r="X470" s="270"/>
      <c r="Y470" s="270"/>
      <c r="Z470" s="376">
        <v>2</v>
      </c>
      <c r="AB470" s="83"/>
      <c r="AC470" s="83"/>
      <c r="AD470" s="83"/>
      <c r="AE470" s="83"/>
      <c r="AF470" s="83"/>
      <c r="AG470" s="83"/>
      <c r="AH470" s="83"/>
      <c r="AI470" s="83"/>
      <c r="AJ470" s="83"/>
      <c r="AK470" s="83"/>
      <c r="AL470" s="83"/>
      <c r="AM470" s="83"/>
      <c r="AN470" s="83"/>
      <c r="AO470" s="83"/>
      <c r="AP470" s="83"/>
      <c r="AQ470" s="83"/>
      <c r="AR470" s="83"/>
      <c r="AS470" s="83"/>
      <c r="AT470" s="83"/>
      <c r="AU470" s="83"/>
      <c r="AV470" s="83"/>
      <c r="AW470" s="83"/>
      <c r="AX470" s="83"/>
      <c r="AY470" s="83"/>
      <c r="AZ470" s="83"/>
      <c r="BA470" s="83"/>
      <c r="BB470" s="83"/>
    </row>
    <row r="471" spans="10:54" s="228" customFormat="1" x14ac:dyDescent="0.2">
      <c r="J471" s="361"/>
      <c r="K471" s="360"/>
      <c r="L471" s="340"/>
      <c r="M471" s="340"/>
      <c r="N471" s="76"/>
      <c r="O471" s="76"/>
      <c r="P471" s="76"/>
      <c r="Q471" s="76"/>
      <c r="R471" s="76"/>
      <c r="S471" s="76"/>
      <c r="T471" s="327">
        <v>470</v>
      </c>
      <c r="U471" s="373" t="s">
        <v>548</v>
      </c>
      <c r="V471" s="376">
        <v>3</v>
      </c>
      <c r="X471" s="270"/>
      <c r="Y471" s="270"/>
      <c r="Z471" s="376">
        <v>3</v>
      </c>
      <c r="AB471" s="83"/>
      <c r="AC471" s="83"/>
      <c r="AD471" s="83"/>
      <c r="AE471" s="83"/>
      <c r="AF471" s="83"/>
      <c r="AG471" s="83"/>
      <c r="AH471" s="83"/>
      <c r="AI471" s="83"/>
      <c r="AJ471" s="83"/>
      <c r="AK471" s="83"/>
      <c r="AL471" s="83"/>
      <c r="AM471" s="83"/>
      <c r="AN471" s="83"/>
      <c r="AO471" s="83"/>
      <c r="AP471" s="83"/>
      <c r="AQ471" s="83"/>
      <c r="AR471" s="83"/>
      <c r="AS471" s="83"/>
      <c r="AT471" s="83"/>
      <c r="AU471" s="83"/>
      <c r="AV471" s="83"/>
      <c r="AW471" s="83"/>
      <c r="AX471" s="83"/>
      <c r="AY471" s="83"/>
      <c r="AZ471" s="83"/>
      <c r="BA471" s="83"/>
      <c r="BB471" s="83"/>
    </row>
    <row r="472" spans="10:54" s="228" customFormat="1" x14ac:dyDescent="0.2">
      <c r="J472" s="361"/>
      <c r="K472" s="360"/>
      <c r="L472" s="340"/>
      <c r="M472" s="340"/>
      <c r="N472" s="76"/>
      <c r="O472" s="76"/>
      <c r="P472" s="76"/>
      <c r="Q472" s="76"/>
      <c r="R472" s="76"/>
      <c r="S472" s="76"/>
      <c r="T472" s="327">
        <v>471</v>
      </c>
      <c r="U472" s="373" t="s">
        <v>549</v>
      </c>
      <c r="V472" s="376">
        <v>3</v>
      </c>
      <c r="X472" s="270"/>
      <c r="Y472" s="270"/>
      <c r="Z472" s="376">
        <v>3</v>
      </c>
      <c r="AB472" s="83"/>
      <c r="AC472" s="83"/>
      <c r="AD472" s="83"/>
      <c r="AE472" s="83"/>
      <c r="AF472" s="83"/>
      <c r="AG472" s="83"/>
      <c r="AH472" s="83"/>
      <c r="AI472" s="83"/>
      <c r="AJ472" s="83"/>
      <c r="AK472" s="83"/>
      <c r="AL472" s="83"/>
      <c r="AM472" s="83"/>
      <c r="AN472" s="83"/>
      <c r="AO472" s="83"/>
      <c r="AP472" s="83"/>
      <c r="AQ472" s="83"/>
      <c r="AR472" s="83"/>
      <c r="AS472" s="83"/>
      <c r="AT472" s="83"/>
      <c r="AU472" s="83"/>
      <c r="AV472" s="83"/>
      <c r="AW472" s="83"/>
      <c r="AX472" s="83"/>
      <c r="AY472" s="83"/>
      <c r="AZ472" s="83"/>
      <c r="BA472" s="83"/>
      <c r="BB472" s="83"/>
    </row>
    <row r="473" spans="10:54" s="228" customFormat="1" x14ac:dyDescent="0.2">
      <c r="J473" s="361"/>
      <c r="K473" s="360"/>
      <c r="L473" s="340"/>
      <c r="M473" s="340"/>
      <c r="N473" s="76"/>
      <c r="O473" s="76"/>
      <c r="P473" s="76"/>
      <c r="Q473" s="76"/>
      <c r="R473" s="76"/>
      <c r="S473" s="76"/>
      <c r="T473" s="327">
        <v>472</v>
      </c>
      <c r="U473" s="373" t="s">
        <v>550</v>
      </c>
      <c r="V473" s="376">
        <v>3</v>
      </c>
      <c r="X473" s="270"/>
      <c r="Y473" s="270"/>
      <c r="Z473" s="376">
        <v>3</v>
      </c>
      <c r="AB473" s="83"/>
      <c r="AC473" s="83"/>
      <c r="AD473" s="83"/>
      <c r="AE473" s="83"/>
      <c r="AF473" s="83"/>
      <c r="AG473" s="83"/>
      <c r="AH473" s="83"/>
      <c r="AI473" s="83"/>
      <c r="AJ473" s="83"/>
      <c r="AK473" s="83"/>
      <c r="AL473" s="83"/>
      <c r="AM473" s="83"/>
      <c r="AN473" s="83"/>
      <c r="AO473" s="83"/>
      <c r="AP473" s="83"/>
      <c r="AQ473" s="83"/>
      <c r="AR473" s="83"/>
      <c r="AS473" s="83"/>
      <c r="AT473" s="83"/>
      <c r="AU473" s="83"/>
      <c r="AV473" s="83"/>
      <c r="AW473" s="83"/>
      <c r="AX473" s="83"/>
      <c r="AY473" s="83"/>
      <c r="AZ473" s="83"/>
      <c r="BA473" s="83"/>
      <c r="BB473" s="83"/>
    </row>
    <row r="474" spans="10:54" s="228" customFormat="1" x14ac:dyDescent="0.2">
      <c r="J474" s="361"/>
      <c r="K474" s="360"/>
      <c r="L474" s="340"/>
      <c r="M474" s="340"/>
      <c r="N474" s="76"/>
      <c r="O474" s="76"/>
      <c r="P474" s="76"/>
      <c r="Q474" s="76"/>
      <c r="R474" s="76"/>
      <c r="S474" s="76"/>
      <c r="T474" s="327">
        <v>473</v>
      </c>
      <c r="U474" s="373" t="s">
        <v>551</v>
      </c>
      <c r="V474" s="376">
        <v>3</v>
      </c>
      <c r="X474" s="270"/>
      <c r="Y474" s="270"/>
      <c r="Z474" s="376">
        <v>3</v>
      </c>
      <c r="AB474" s="83"/>
      <c r="AC474" s="83"/>
      <c r="AD474" s="83"/>
      <c r="AE474" s="83"/>
      <c r="AF474" s="83"/>
      <c r="AG474" s="83"/>
      <c r="AH474" s="83"/>
      <c r="AI474" s="83"/>
      <c r="AJ474" s="83"/>
      <c r="AK474" s="83"/>
      <c r="AL474" s="83"/>
      <c r="AM474" s="83"/>
      <c r="AN474" s="83"/>
      <c r="AO474" s="83"/>
      <c r="AP474" s="83"/>
      <c r="AQ474" s="83"/>
      <c r="AR474" s="83"/>
      <c r="AS474" s="83"/>
      <c r="AT474" s="83"/>
      <c r="AU474" s="83"/>
      <c r="AV474" s="83"/>
      <c r="AW474" s="83"/>
      <c r="AX474" s="83"/>
      <c r="AY474" s="83"/>
      <c r="AZ474" s="83"/>
      <c r="BA474" s="83"/>
      <c r="BB474" s="83"/>
    </row>
    <row r="475" spans="10:54" s="228" customFormat="1" x14ac:dyDescent="0.2">
      <c r="J475" s="361"/>
      <c r="K475" s="360"/>
      <c r="L475" s="340"/>
      <c r="M475" s="340"/>
      <c r="N475" s="76"/>
      <c r="O475" s="76"/>
      <c r="P475" s="76"/>
      <c r="Q475" s="76"/>
      <c r="R475" s="76"/>
      <c r="S475" s="76"/>
      <c r="T475" s="327">
        <v>474</v>
      </c>
      <c r="U475" s="373" t="s">
        <v>552</v>
      </c>
      <c r="V475" s="376">
        <v>3</v>
      </c>
      <c r="X475" s="270"/>
      <c r="Y475" s="270"/>
      <c r="Z475" s="376">
        <v>3</v>
      </c>
      <c r="AB475" s="83"/>
      <c r="AC475" s="83"/>
      <c r="AD475" s="83"/>
      <c r="AE475" s="83"/>
      <c r="AF475" s="83"/>
      <c r="AG475" s="83"/>
      <c r="AH475" s="83"/>
      <c r="AI475" s="83"/>
      <c r="AJ475" s="83"/>
      <c r="AK475" s="83"/>
      <c r="AL475" s="83"/>
      <c r="AM475" s="83"/>
      <c r="AN475" s="83"/>
      <c r="AO475" s="83"/>
      <c r="AP475" s="83"/>
      <c r="AQ475" s="83"/>
      <c r="AR475" s="83"/>
      <c r="AS475" s="83"/>
      <c r="AT475" s="83"/>
      <c r="AU475" s="83"/>
      <c r="AV475" s="83"/>
      <c r="AW475" s="83"/>
      <c r="AX475" s="83"/>
      <c r="AY475" s="83"/>
      <c r="AZ475" s="83"/>
      <c r="BA475" s="83"/>
      <c r="BB475" s="83"/>
    </row>
    <row r="476" spans="10:54" s="228" customFormat="1" x14ac:dyDescent="0.2">
      <c r="J476" s="361"/>
      <c r="K476" s="360"/>
      <c r="L476" s="340"/>
      <c r="M476" s="340"/>
      <c r="N476" s="76"/>
      <c r="O476" s="76"/>
      <c r="P476" s="76"/>
      <c r="Q476" s="76"/>
      <c r="R476" s="76"/>
      <c r="S476" s="76"/>
      <c r="T476" s="327">
        <v>475</v>
      </c>
      <c r="U476" s="373" t="s">
        <v>553</v>
      </c>
      <c r="V476" s="376">
        <v>2</v>
      </c>
      <c r="X476" s="270"/>
      <c r="Y476" s="270"/>
      <c r="Z476" s="376">
        <v>2</v>
      </c>
      <c r="AB476" s="83"/>
      <c r="AC476" s="83"/>
      <c r="AD476" s="83"/>
      <c r="AE476" s="83"/>
      <c r="AF476" s="83"/>
      <c r="AG476" s="83"/>
      <c r="AH476" s="83"/>
      <c r="AI476" s="83"/>
      <c r="AJ476" s="83"/>
      <c r="AK476" s="83"/>
      <c r="AL476" s="83"/>
      <c r="AM476" s="83"/>
      <c r="AN476" s="83"/>
      <c r="AO476" s="83"/>
      <c r="AP476" s="83"/>
      <c r="AQ476" s="83"/>
      <c r="AR476" s="83"/>
      <c r="AS476" s="83"/>
      <c r="AT476" s="83"/>
      <c r="AU476" s="83"/>
      <c r="AV476" s="83"/>
      <c r="AW476" s="83"/>
      <c r="AX476" s="83"/>
      <c r="AY476" s="83"/>
      <c r="AZ476" s="83"/>
      <c r="BA476" s="83"/>
      <c r="BB476" s="83"/>
    </row>
    <row r="477" spans="10:54" s="228" customFormat="1" x14ac:dyDescent="0.2">
      <c r="J477" s="361"/>
      <c r="K477" s="360"/>
      <c r="L477" s="340"/>
      <c r="M477" s="340"/>
      <c r="N477" s="76"/>
      <c r="O477" s="76"/>
      <c r="P477" s="76"/>
      <c r="Q477" s="76"/>
      <c r="R477" s="76"/>
      <c r="S477" s="76"/>
      <c r="T477" s="327">
        <v>476</v>
      </c>
      <c r="U477" s="373" t="s">
        <v>554</v>
      </c>
      <c r="V477" s="376">
        <v>2</v>
      </c>
      <c r="X477" s="270"/>
      <c r="Y477" s="270"/>
      <c r="Z477" s="376">
        <v>2</v>
      </c>
      <c r="AB477" s="83"/>
      <c r="AC477" s="83"/>
      <c r="AD477" s="83"/>
      <c r="AE477" s="83"/>
      <c r="AF477" s="83"/>
      <c r="AG477" s="83"/>
      <c r="AH477" s="83"/>
      <c r="AI477" s="83"/>
      <c r="AJ477" s="83"/>
      <c r="AK477" s="83"/>
      <c r="AL477" s="83"/>
      <c r="AM477" s="83"/>
      <c r="AN477" s="83"/>
      <c r="AO477" s="83"/>
      <c r="AP477" s="83"/>
      <c r="AQ477" s="83"/>
      <c r="AR477" s="83"/>
      <c r="AS477" s="83"/>
      <c r="AT477" s="83"/>
      <c r="AU477" s="83"/>
      <c r="AV477" s="83"/>
      <c r="AW477" s="83"/>
      <c r="AX477" s="83"/>
      <c r="AY477" s="83"/>
      <c r="AZ477" s="83"/>
      <c r="BA477" s="83"/>
      <c r="BB477" s="83"/>
    </row>
    <row r="478" spans="10:54" s="228" customFormat="1" x14ac:dyDescent="0.2">
      <c r="J478" s="361"/>
      <c r="K478" s="360"/>
      <c r="L478" s="340"/>
      <c r="M478" s="340"/>
      <c r="N478" s="76"/>
      <c r="O478" s="76"/>
      <c r="P478" s="76"/>
      <c r="Q478" s="76"/>
      <c r="R478" s="76"/>
      <c r="S478" s="76"/>
      <c r="T478" s="327">
        <v>477</v>
      </c>
      <c r="U478" s="373" t="s">
        <v>555</v>
      </c>
      <c r="V478" s="376">
        <v>2</v>
      </c>
      <c r="X478" s="270"/>
      <c r="Y478" s="270"/>
      <c r="Z478" s="376">
        <v>2</v>
      </c>
      <c r="AB478" s="83"/>
      <c r="AC478" s="83"/>
      <c r="AD478" s="83"/>
      <c r="AE478" s="83"/>
      <c r="AF478" s="83"/>
      <c r="AG478" s="83"/>
      <c r="AH478" s="83"/>
      <c r="AI478" s="83"/>
      <c r="AJ478" s="83"/>
      <c r="AK478" s="83"/>
      <c r="AL478" s="83"/>
      <c r="AM478" s="83"/>
      <c r="AN478" s="83"/>
      <c r="AO478" s="83"/>
      <c r="AP478" s="83"/>
      <c r="AQ478" s="83"/>
      <c r="AR478" s="83"/>
      <c r="AS478" s="83"/>
      <c r="AT478" s="83"/>
      <c r="AU478" s="83"/>
      <c r="AV478" s="83"/>
      <c r="AW478" s="83"/>
      <c r="AX478" s="83"/>
      <c r="AY478" s="83"/>
      <c r="AZ478" s="83"/>
      <c r="BA478" s="83"/>
      <c r="BB478" s="83"/>
    </row>
    <row r="479" spans="10:54" s="228" customFormat="1" x14ac:dyDescent="0.2">
      <c r="J479" s="361"/>
      <c r="K479" s="360"/>
      <c r="L479" s="340"/>
      <c r="M479" s="340"/>
      <c r="N479" s="76"/>
      <c r="O479" s="76"/>
      <c r="P479" s="76"/>
      <c r="Q479" s="76"/>
      <c r="R479" s="76"/>
      <c r="S479" s="76"/>
      <c r="T479" s="327">
        <v>478</v>
      </c>
      <c r="U479" s="373" t="s">
        <v>556</v>
      </c>
      <c r="V479" s="376">
        <v>2</v>
      </c>
      <c r="X479" s="270"/>
      <c r="Y479" s="270"/>
      <c r="Z479" s="376">
        <v>2</v>
      </c>
      <c r="AB479" s="83"/>
      <c r="AC479" s="83"/>
      <c r="AD479" s="83"/>
      <c r="AE479" s="83"/>
      <c r="AF479" s="83"/>
      <c r="AG479" s="83"/>
      <c r="AH479" s="83"/>
      <c r="AI479" s="83"/>
      <c r="AJ479" s="83"/>
      <c r="AK479" s="83"/>
      <c r="AL479" s="83"/>
      <c r="AM479" s="83"/>
      <c r="AN479" s="83"/>
      <c r="AO479" s="83"/>
      <c r="AP479" s="83"/>
      <c r="AQ479" s="83"/>
      <c r="AR479" s="83"/>
      <c r="AS479" s="83"/>
      <c r="AT479" s="83"/>
      <c r="AU479" s="83"/>
      <c r="AV479" s="83"/>
      <c r="AW479" s="83"/>
      <c r="AX479" s="83"/>
      <c r="AY479" s="83"/>
      <c r="AZ479" s="83"/>
      <c r="BA479" s="83"/>
      <c r="BB479" s="83"/>
    </row>
    <row r="480" spans="10:54" s="83" customFormat="1" x14ac:dyDescent="0.2">
      <c r="J480" s="359"/>
      <c r="K480" s="360"/>
      <c r="L480" s="340"/>
      <c r="M480" s="340"/>
      <c r="N480" s="76"/>
      <c r="O480" s="76"/>
      <c r="P480" s="76"/>
      <c r="Q480" s="76"/>
      <c r="R480" s="76"/>
      <c r="S480" s="76"/>
      <c r="T480" s="327">
        <v>479</v>
      </c>
      <c r="U480" s="373" t="s">
        <v>557</v>
      </c>
      <c r="V480" s="376">
        <v>2</v>
      </c>
      <c r="W480" s="228"/>
      <c r="X480" s="270"/>
      <c r="Y480" s="270"/>
      <c r="Z480" s="376">
        <v>2</v>
      </c>
    </row>
    <row r="481" spans="10:26" s="83" customFormat="1" x14ac:dyDescent="0.2">
      <c r="J481" s="359"/>
      <c r="K481" s="360"/>
      <c r="L481" s="340"/>
      <c r="M481" s="340"/>
      <c r="N481" s="76"/>
      <c r="O481" s="76"/>
      <c r="P481" s="76"/>
      <c r="Q481" s="76"/>
      <c r="R481" s="76"/>
      <c r="S481" s="76"/>
      <c r="T481" s="327">
        <v>480</v>
      </c>
      <c r="U481" s="373" t="s">
        <v>558</v>
      </c>
      <c r="V481" s="376">
        <v>2</v>
      </c>
      <c r="W481" s="228"/>
      <c r="X481" s="271"/>
      <c r="Y481" s="271"/>
      <c r="Z481" s="376">
        <v>2</v>
      </c>
    </row>
    <row r="482" spans="10:26" s="83" customFormat="1" x14ac:dyDescent="0.2">
      <c r="J482" s="359"/>
      <c r="K482" s="360"/>
      <c r="L482" s="340"/>
      <c r="M482" s="340"/>
      <c r="N482" s="76"/>
      <c r="O482" s="76"/>
      <c r="P482" s="76"/>
      <c r="Q482" s="76"/>
      <c r="R482" s="76"/>
      <c r="S482" s="76"/>
      <c r="T482" s="327">
        <v>481</v>
      </c>
      <c r="U482" s="373" t="s">
        <v>559</v>
      </c>
      <c r="V482" s="376">
        <v>2</v>
      </c>
      <c r="W482" s="228"/>
      <c r="X482" s="271"/>
      <c r="Y482" s="271"/>
      <c r="Z482" s="376">
        <v>2</v>
      </c>
    </row>
    <row r="483" spans="10:26" s="83" customFormat="1" x14ac:dyDescent="0.2">
      <c r="J483" s="359"/>
      <c r="K483" s="360"/>
      <c r="L483" s="340"/>
      <c r="M483" s="340"/>
      <c r="N483" s="170"/>
      <c r="O483" s="170"/>
      <c r="P483" s="170"/>
      <c r="Q483" s="170"/>
      <c r="R483" s="170"/>
      <c r="S483" s="170"/>
      <c r="T483" s="327">
        <v>482</v>
      </c>
      <c r="U483" s="373" t="s">
        <v>560</v>
      </c>
      <c r="V483" s="376">
        <v>2</v>
      </c>
      <c r="W483" s="228"/>
      <c r="X483" s="271"/>
      <c r="Y483" s="271"/>
      <c r="Z483" s="376">
        <v>2</v>
      </c>
    </row>
    <row r="484" spans="10:26" s="83" customFormat="1" x14ac:dyDescent="0.2">
      <c r="J484" s="359"/>
      <c r="K484" s="360"/>
      <c r="L484" s="343"/>
      <c r="M484" s="343"/>
      <c r="N484" s="170"/>
      <c r="O484" s="170"/>
      <c r="P484" s="170"/>
      <c r="Q484" s="170"/>
      <c r="R484" s="170"/>
      <c r="S484" s="170"/>
      <c r="T484" s="327">
        <v>483</v>
      </c>
      <c r="U484" s="373" t="s">
        <v>561</v>
      </c>
      <c r="V484" s="376">
        <v>2</v>
      </c>
      <c r="W484" s="228"/>
      <c r="X484" s="271"/>
      <c r="Y484" s="271"/>
      <c r="Z484" s="376">
        <v>2</v>
      </c>
    </row>
    <row r="485" spans="10:26" s="83" customFormat="1" x14ac:dyDescent="0.2">
      <c r="J485" s="359"/>
      <c r="K485" s="360"/>
      <c r="L485" s="343"/>
      <c r="M485" s="343"/>
      <c r="N485" s="170"/>
      <c r="O485" s="170"/>
      <c r="P485" s="170"/>
      <c r="Q485" s="170"/>
      <c r="R485" s="170"/>
      <c r="S485" s="170"/>
      <c r="T485" s="327">
        <v>484</v>
      </c>
      <c r="U485" s="373" t="s">
        <v>562</v>
      </c>
      <c r="V485" s="376">
        <v>2</v>
      </c>
      <c r="W485" s="228"/>
      <c r="X485" s="271"/>
      <c r="Y485" s="271"/>
      <c r="Z485" s="376">
        <v>2</v>
      </c>
    </row>
    <row r="486" spans="10:26" s="83" customFormat="1" x14ac:dyDescent="0.2">
      <c r="J486" s="359"/>
      <c r="K486" s="360"/>
      <c r="L486" s="343"/>
      <c r="M486" s="343"/>
      <c r="N486" s="170"/>
      <c r="O486" s="170"/>
      <c r="P486" s="170"/>
      <c r="Q486" s="170"/>
      <c r="R486" s="170"/>
      <c r="S486" s="170"/>
      <c r="T486" s="327">
        <v>485</v>
      </c>
      <c r="U486" s="373" t="s">
        <v>563</v>
      </c>
      <c r="V486" s="376">
        <v>2</v>
      </c>
      <c r="W486" s="228"/>
      <c r="X486" s="271"/>
      <c r="Y486" s="271"/>
      <c r="Z486" s="376">
        <v>2</v>
      </c>
    </row>
    <row r="487" spans="10:26" s="83" customFormat="1" x14ac:dyDescent="0.2">
      <c r="J487" s="359"/>
      <c r="K487" s="360"/>
      <c r="L487" s="343"/>
      <c r="M487" s="343"/>
      <c r="N487" s="170"/>
      <c r="O487" s="170"/>
      <c r="P487" s="170"/>
      <c r="Q487" s="170"/>
      <c r="R487" s="170"/>
      <c r="S487" s="170"/>
      <c r="T487" s="327">
        <v>486</v>
      </c>
      <c r="U487" s="373" t="s">
        <v>564</v>
      </c>
      <c r="V487" s="376">
        <v>2</v>
      </c>
      <c r="W487" s="228"/>
      <c r="X487" s="271"/>
      <c r="Y487" s="271"/>
      <c r="Z487" s="376">
        <v>2</v>
      </c>
    </row>
    <row r="488" spans="10:26" s="83" customFormat="1" x14ac:dyDescent="0.2">
      <c r="J488" s="359"/>
      <c r="K488" s="360"/>
      <c r="L488" s="343"/>
      <c r="M488" s="343"/>
      <c r="N488" s="170"/>
      <c r="O488" s="170"/>
      <c r="P488" s="170"/>
      <c r="Q488" s="170"/>
      <c r="R488" s="170"/>
      <c r="S488" s="170"/>
      <c r="T488" s="327">
        <v>487</v>
      </c>
      <c r="U488" s="373" t="s">
        <v>565</v>
      </c>
      <c r="V488" s="376">
        <v>2</v>
      </c>
      <c r="W488" s="228"/>
      <c r="X488" s="271"/>
      <c r="Y488" s="271"/>
      <c r="Z488" s="376">
        <v>2</v>
      </c>
    </row>
    <row r="489" spans="10:26" s="83" customFormat="1" x14ac:dyDescent="0.2">
      <c r="J489" s="359"/>
      <c r="K489" s="360"/>
      <c r="L489" s="343"/>
      <c r="M489" s="343"/>
      <c r="N489" s="170"/>
      <c r="O489" s="170"/>
      <c r="P489" s="170"/>
      <c r="Q489" s="170"/>
      <c r="R489" s="170"/>
      <c r="S489" s="170"/>
      <c r="T489" s="327">
        <v>488</v>
      </c>
      <c r="U489" s="373" t="s">
        <v>566</v>
      </c>
      <c r="V489" s="376">
        <v>2</v>
      </c>
      <c r="W489" s="228"/>
      <c r="X489" s="271"/>
      <c r="Y489" s="271"/>
      <c r="Z489" s="376">
        <v>2</v>
      </c>
    </row>
    <row r="490" spans="10:26" s="83" customFormat="1" x14ac:dyDescent="0.2">
      <c r="J490" s="359"/>
      <c r="K490" s="360"/>
      <c r="L490" s="343"/>
      <c r="M490" s="343"/>
      <c r="N490" s="170"/>
      <c r="O490" s="170"/>
      <c r="P490" s="170"/>
      <c r="Q490" s="170"/>
      <c r="R490" s="170"/>
      <c r="S490" s="170"/>
      <c r="T490" s="327">
        <v>489</v>
      </c>
      <c r="U490" s="373" t="s">
        <v>567</v>
      </c>
      <c r="V490" s="376">
        <v>2</v>
      </c>
      <c r="W490" s="228"/>
      <c r="X490" s="271"/>
      <c r="Y490" s="271"/>
      <c r="Z490" s="376">
        <v>2</v>
      </c>
    </row>
    <row r="491" spans="10:26" s="83" customFormat="1" x14ac:dyDescent="0.2">
      <c r="J491" s="359"/>
      <c r="K491" s="360"/>
      <c r="L491" s="343"/>
      <c r="M491" s="343"/>
      <c r="N491" s="170"/>
      <c r="O491" s="170"/>
      <c r="P491" s="170"/>
      <c r="Q491" s="170"/>
      <c r="R491" s="170"/>
      <c r="S491" s="170"/>
      <c r="T491" s="327">
        <v>490</v>
      </c>
      <c r="U491" s="373" t="s">
        <v>568</v>
      </c>
      <c r="V491" s="376">
        <v>2</v>
      </c>
      <c r="W491" s="228"/>
      <c r="X491" s="271"/>
      <c r="Y491" s="271"/>
      <c r="Z491" s="376">
        <v>2</v>
      </c>
    </row>
    <row r="492" spans="10:26" s="83" customFormat="1" x14ac:dyDescent="0.2">
      <c r="J492" s="359"/>
      <c r="K492" s="360"/>
      <c r="L492" s="343"/>
      <c r="M492" s="343"/>
      <c r="N492" s="170"/>
      <c r="O492" s="170"/>
      <c r="P492" s="170"/>
      <c r="Q492" s="170"/>
      <c r="R492" s="170"/>
      <c r="S492" s="170"/>
      <c r="T492" s="327">
        <v>491</v>
      </c>
      <c r="U492" s="373" t="s">
        <v>569</v>
      </c>
      <c r="V492" s="376">
        <v>2</v>
      </c>
      <c r="W492" s="228"/>
      <c r="X492" s="271"/>
      <c r="Y492" s="271"/>
      <c r="Z492" s="376">
        <v>2</v>
      </c>
    </row>
    <row r="493" spans="10:26" s="83" customFormat="1" x14ac:dyDescent="0.2">
      <c r="J493" s="359"/>
      <c r="K493" s="360"/>
      <c r="L493" s="343"/>
      <c r="M493" s="343"/>
      <c r="N493" s="170"/>
      <c r="O493" s="170"/>
      <c r="P493" s="170"/>
      <c r="Q493" s="170"/>
      <c r="R493" s="170"/>
      <c r="S493" s="170"/>
      <c r="T493" s="327">
        <v>492</v>
      </c>
      <c r="U493" s="373" t="s">
        <v>570</v>
      </c>
      <c r="V493" s="376">
        <v>2</v>
      </c>
      <c r="W493" s="228"/>
      <c r="X493" s="271"/>
      <c r="Y493" s="271"/>
      <c r="Z493" s="376">
        <v>2</v>
      </c>
    </row>
    <row r="494" spans="10:26" s="83" customFormat="1" x14ac:dyDescent="0.2">
      <c r="J494" s="359"/>
      <c r="K494" s="360"/>
      <c r="L494" s="343"/>
      <c r="M494" s="343"/>
      <c r="N494" s="170"/>
      <c r="O494" s="170"/>
      <c r="P494" s="170"/>
      <c r="Q494" s="170"/>
      <c r="R494" s="170"/>
      <c r="S494" s="170"/>
      <c r="T494" s="327">
        <v>493</v>
      </c>
      <c r="U494" s="373" t="s">
        <v>571</v>
      </c>
      <c r="V494" s="376">
        <v>2</v>
      </c>
      <c r="W494" s="228"/>
      <c r="X494" s="271"/>
      <c r="Y494" s="271"/>
      <c r="Z494" s="376">
        <v>2</v>
      </c>
    </row>
    <row r="495" spans="10:26" s="83" customFormat="1" x14ac:dyDescent="0.2">
      <c r="J495" s="359"/>
      <c r="K495" s="360"/>
      <c r="L495" s="343"/>
      <c r="M495" s="343"/>
      <c r="N495" s="170"/>
      <c r="O495" s="170"/>
      <c r="P495" s="170"/>
      <c r="Q495" s="170"/>
      <c r="R495" s="170"/>
      <c r="S495" s="170"/>
      <c r="T495" s="327">
        <v>494</v>
      </c>
      <c r="U495" s="373" t="s">
        <v>572</v>
      </c>
      <c r="V495" s="376">
        <v>2</v>
      </c>
      <c r="W495" s="228"/>
      <c r="X495" s="271"/>
      <c r="Y495" s="271"/>
      <c r="Z495" s="376">
        <v>2</v>
      </c>
    </row>
    <row r="496" spans="10:26" s="83" customFormat="1" x14ac:dyDescent="0.2">
      <c r="J496" s="359"/>
      <c r="K496" s="360"/>
      <c r="L496" s="343"/>
      <c r="M496" s="343"/>
      <c r="N496" s="170"/>
      <c r="O496" s="170"/>
      <c r="P496" s="170"/>
      <c r="Q496" s="170"/>
      <c r="R496" s="170"/>
      <c r="S496" s="170"/>
      <c r="T496" s="327">
        <v>495</v>
      </c>
      <c r="U496" s="373" t="s">
        <v>573</v>
      </c>
      <c r="V496" s="376">
        <v>2</v>
      </c>
      <c r="W496" s="228"/>
      <c r="X496" s="271"/>
      <c r="Y496" s="271"/>
      <c r="Z496" s="376">
        <v>2</v>
      </c>
    </row>
    <row r="497" spans="10:54" s="83" customFormat="1" x14ac:dyDescent="0.2">
      <c r="J497" s="359"/>
      <c r="K497" s="360"/>
      <c r="L497" s="343"/>
      <c r="M497" s="343"/>
      <c r="N497" s="170"/>
      <c r="O497" s="170"/>
      <c r="P497" s="170"/>
      <c r="Q497" s="170"/>
      <c r="R497" s="170"/>
      <c r="S497" s="170"/>
      <c r="T497" s="327">
        <v>496</v>
      </c>
      <c r="U497" s="373" t="s">
        <v>574</v>
      </c>
      <c r="V497" s="376">
        <v>2</v>
      </c>
      <c r="W497" s="228"/>
      <c r="X497" s="270"/>
      <c r="Y497" s="270"/>
      <c r="Z497" s="376">
        <v>2</v>
      </c>
    </row>
    <row r="498" spans="10:54" s="83" customFormat="1" x14ac:dyDescent="0.2">
      <c r="J498" s="359"/>
      <c r="K498" s="360"/>
      <c r="L498" s="343"/>
      <c r="M498" s="343"/>
      <c r="N498" s="170"/>
      <c r="O498" s="170"/>
      <c r="P498" s="170"/>
      <c r="Q498" s="170"/>
      <c r="R498" s="170"/>
      <c r="S498" s="170"/>
      <c r="T498" s="327">
        <v>497</v>
      </c>
      <c r="U498" s="373" t="s">
        <v>575</v>
      </c>
      <c r="V498" s="376">
        <v>2</v>
      </c>
      <c r="W498" s="228"/>
      <c r="X498" s="270"/>
      <c r="Y498" s="270"/>
      <c r="Z498" s="376">
        <v>2</v>
      </c>
    </row>
    <row r="499" spans="10:54" s="83" customFormat="1" x14ac:dyDescent="0.2">
      <c r="J499" s="359"/>
      <c r="K499" s="360"/>
      <c r="L499" s="343"/>
      <c r="M499" s="343"/>
      <c r="N499" s="170"/>
      <c r="O499" s="170"/>
      <c r="P499" s="170"/>
      <c r="Q499" s="170"/>
      <c r="R499" s="170"/>
      <c r="S499" s="170"/>
      <c r="T499" s="327">
        <v>498</v>
      </c>
      <c r="U499" s="373" t="s">
        <v>576</v>
      </c>
      <c r="V499" s="376">
        <v>2</v>
      </c>
      <c r="W499" s="228"/>
      <c r="X499" s="270"/>
      <c r="Y499" s="270"/>
      <c r="Z499" s="376">
        <v>2</v>
      </c>
    </row>
    <row r="500" spans="10:54" s="83" customFormat="1" x14ac:dyDescent="0.2">
      <c r="J500" s="359"/>
      <c r="K500" s="360"/>
      <c r="L500" s="343"/>
      <c r="M500" s="343"/>
      <c r="N500" s="170"/>
      <c r="O500" s="170"/>
      <c r="P500" s="170"/>
      <c r="Q500" s="170"/>
      <c r="R500" s="170"/>
      <c r="S500" s="170"/>
      <c r="T500" s="327">
        <v>499</v>
      </c>
      <c r="U500" s="373" t="s">
        <v>577</v>
      </c>
      <c r="V500" s="376">
        <v>2</v>
      </c>
      <c r="W500" s="228"/>
      <c r="X500" s="270"/>
      <c r="Y500" s="270"/>
      <c r="Z500" s="376">
        <v>2</v>
      </c>
    </row>
    <row r="501" spans="10:54" s="83" customFormat="1" x14ac:dyDescent="0.2">
      <c r="J501" s="359"/>
      <c r="K501" s="360"/>
      <c r="L501" s="343"/>
      <c r="M501" s="343"/>
      <c r="N501" s="170"/>
      <c r="O501" s="170"/>
      <c r="P501" s="170"/>
      <c r="Q501" s="170"/>
      <c r="R501" s="170"/>
      <c r="S501" s="170"/>
      <c r="T501" s="327">
        <v>500</v>
      </c>
      <c r="U501" s="373" t="s">
        <v>578</v>
      </c>
      <c r="V501" s="376">
        <v>2</v>
      </c>
      <c r="W501" s="228"/>
      <c r="X501" s="270"/>
      <c r="Y501" s="270"/>
      <c r="Z501" s="376">
        <v>2</v>
      </c>
    </row>
    <row r="502" spans="10:54" s="83" customFormat="1" x14ac:dyDescent="0.2">
      <c r="J502" s="359"/>
      <c r="K502" s="360"/>
      <c r="L502" s="343"/>
      <c r="M502" s="343"/>
      <c r="N502" s="170"/>
      <c r="O502" s="170"/>
      <c r="P502" s="170"/>
      <c r="Q502" s="170"/>
      <c r="R502" s="170"/>
      <c r="S502" s="170"/>
      <c r="T502" s="327">
        <v>501</v>
      </c>
      <c r="U502" s="373" t="s">
        <v>579</v>
      </c>
      <c r="V502" s="376">
        <v>2</v>
      </c>
      <c r="W502" s="228"/>
      <c r="X502" s="270"/>
      <c r="Y502" s="270"/>
      <c r="Z502" s="376">
        <v>2</v>
      </c>
    </row>
    <row r="503" spans="10:54" s="83" customFormat="1" x14ac:dyDescent="0.2">
      <c r="J503" s="359"/>
      <c r="K503" s="360"/>
      <c r="L503" s="343"/>
      <c r="M503" s="343"/>
      <c r="N503" s="170"/>
      <c r="O503" s="170"/>
      <c r="P503" s="170"/>
      <c r="Q503" s="170"/>
      <c r="R503" s="170"/>
      <c r="S503" s="170"/>
      <c r="T503" s="327">
        <v>502</v>
      </c>
      <c r="U503" s="373" t="s">
        <v>580</v>
      </c>
      <c r="V503" s="376">
        <v>2</v>
      </c>
      <c r="W503" s="228"/>
      <c r="X503" s="270"/>
      <c r="Y503" s="270"/>
      <c r="Z503" s="376">
        <v>2</v>
      </c>
    </row>
    <row r="504" spans="10:54" s="83" customFormat="1" x14ac:dyDescent="0.2">
      <c r="J504" s="359"/>
      <c r="K504" s="360"/>
      <c r="L504" s="343"/>
      <c r="M504" s="343"/>
      <c r="N504" s="170"/>
      <c r="O504" s="170"/>
      <c r="P504" s="170"/>
      <c r="Q504" s="170"/>
      <c r="R504" s="170"/>
      <c r="S504" s="170"/>
      <c r="T504" s="327">
        <v>503</v>
      </c>
      <c r="U504" s="373" t="s">
        <v>581</v>
      </c>
      <c r="V504" s="376">
        <v>2</v>
      </c>
      <c r="W504" s="228"/>
      <c r="X504" s="270"/>
      <c r="Y504" s="270"/>
      <c r="Z504" s="376">
        <v>2</v>
      </c>
    </row>
    <row r="505" spans="10:54" s="83" customFormat="1" x14ac:dyDescent="0.2">
      <c r="J505" s="359"/>
      <c r="K505" s="360"/>
      <c r="L505" s="343"/>
      <c r="M505" s="343"/>
      <c r="N505" s="170"/>
      <c r="O505" s="170"/>
      <c r="P505" s="170"/>
      <c r="Q505" s="170"/>
      <c r="R505" s="170"/>
      <c r="S505" s="170"/>
      <c r="T505" s="327">
        <v>504</v>
      </c>
      <c r="U505" s="373" t="s">
        <v>582</v>
      </c>
      <c r="V505" s="376">
        <v>2</v>
      </c>
      <c r="W505" s="228"/>
      <c r="X505" s="270"/>
      <c r="Y505" s="270"/>
      <c r="Z505" s="376">
        <v>2</v>
      </c>
    </row>
    <row r="506" spans="10:54" s="83" customFormat="1" x14ac:dyDescent="0.2">
      <c r="J506" s="359"/>
      <c r="K506" s="360"/>
      <c r="L506" s="343"/>
      <c r="M506" s="343"/>
      <c r="N506" s="170"/>
      <c r="O506" s="170"/>
      <c r="P506" s="170"/>
      <c r="Q506" s="170"/>
      <c r="R506" s="170"/>
      <c r="S506" s="170"/>
      <c r="T506" s="327">
        <v>505</v>
      </c>
      <c r="U506" s="373" t="s">
        <v>583</v>
      </c>
      <c r="V506" s="376">
        <v>2</v>
      </c>
      <c r="W506" s="228"/>
      <c r="X506" s="270"/>
      <c r="Y506" s="270"/>
      <c r="Z506" s="376">
        <v>2</v>
      </c>
    </row>
    <row r="507" spans="10:54" s="83" customFormat="1" x14ac:dyDescent="0.2">
      <c r="J507" s="359"/>
      <c r="K507" s="360"/>
      <c r="L507" s="343"/>
      <c r="M507" s="343"/>
      <c r="N507" s="170"/>
      <c r="O507" s="170"/>
      <c r="P507" s="170"/>
      <c r="Q507" s="170"/>
      <c r="R507" s="170"/>
      <c r="S507" s="170"/>
      <c r="T507" s="327">
        <v>506</v>
      </c>
      <c r="U507" s="373" t="s">
        <v>584</v>
      </c>
      <c r="V507" s="376">
        <v>2</v>
      </c>
      <c r="W507" s="228"/>
      <c r="X507" s="270"/>
      <c r="Y507" s="270"/>
      <c r="Z507" s="376">
        <v>2</v>
      </c>
    </row>
    <row r="508" spans="10:54" s="83" customFormat="1" x14ac:dyDescent="0.2">
      <c r="J508" s="359"/>
      <c r="K508" s="360"/>
      <c r="L508" s="343"/>
      <c r="M508" s="343"/>
      <c r="N508" s="170"/>
      <c r="O508" s="170"/>
      <c r="P508" s="170"/>
      <c r="Q508" s="170"/>
      <c r="R508" s="170"/>
      <c r="S508" s="170"/>
      <c r="T508" s="327">
        <v>507</v>
      </c>
      <c r="U508" s="373" t="s">
        <v>585</v>
      </c>
      <c r="V508" s="376">
        <v>2</v>
      </c>
      <c r="W508" s="228"/>
      <c r="X508" s="270"/>
      <c r="Y508" s="270"/>
      <c r="Z508" s="376">
        <v>2</v>
      </c>
    </row>
    <row r="509" spans="10:54" s="83" customFormat="1" x14ac:dyDescent="0.2">
      <c r="J509" s="359"/>
      <c r="K509" s="360"/>
      <c r="L509" s="343"/>
      <c r="M509" s="343"/>
      <c r="N509" s="170"/>
      <c r="O509" s="170"/>
      <c r="P509" s="170"/>
      <c r="Q509" s="170"/>
      <c r="R509" s="170"/>
      <c r="S509" s="170"/>
      <c r="T509" s="327">
        <v>508</v>
      </c>
      <c r="U509" s="373" t="s">
        <v>586</v>
      </c>
      <c r="V509" s="376">
        <v>2</v>
      </c>
      <c r="W509" s="228"/>
      <c r="X509" s="270"/>
      <c r="Y509" s="270"/>
      <c r="Z509" s="376">
        <v>2</v>
      </c>
    </row>
    <row r="510" spans="10:54" s="83" customFormat="1" x14ac:dyDescent="0.2">
      <c r="J510" s="359"/>
      <c r="K510" s="360"/>
      <c r="L510" s="343"/>
      <c r="M510" s="343"/>
      <c r="N510" s="170"/>
      <c r="O510" s="170"/>
      <c r="P510" s="170"/>
      <c r="Q510" s="170"/>
      <c r="R510" s="170"/>
      <c r="S510" s="170"/>
      <c r="T510" s="327">
        <v>509</v>
      </c>
      <c r="U510" s="373" t="s">
        <v>587</v>
      </c>
      <c r="V510" s="376">
        <v>2</v>
      </c>
      <c r="W510" s="228"/>
      <c r="X510" s="270"/>
      <c r="Y510" s="270"/>
      <c r="Z510" s="376">
        <v>2</v>
      </c>
    </row>
    <row r="511" spans="10:54" s="83" customFormat="1" x14ac:dyDescent="0.2">
      <c r="J511" s="359"/>
      <c r="K511" s="360"/>
      <c r="L511" s="343"/>
      <c r="M511" s="343"/>
      <c r="N511" s="170"/>
      <c r="O511" s="170"/>
      <c r="P511" s="170"/>
      <c r="Q511" s="170"/>
      <c r="R511" s="170"/>
      <c r="S511" s="170"/>
      <c r="T511" s="327">
        <v>510</v>
      </c>
      <c r="U511" s="373" t="s">
        <v>588</v>
      </c>
      <c r="V511" s="376">
        <v>2</v>
      </c>
      <c r="W511" s="228"/>
      <c r="X511" s="270"/>
      <c r="Y511" s="270"/>
      <c r="Z511" s="376">
        <v>2</v>
      </c>
    </row>
    <row r="512" spans="10:54" s="228" customFormat="1" x14ac:dyDescent="0.2">
      <c r="J512" s="361"/>
      <c r="K512" s="360"/>
      <c r="L512" s="343"/>
      <c r="M512" s="343"/>
      <c r="N512" s="170"/>
      <c r="O512" s="170"/>
      <c r="P512" s="170"/>
      <c r="Q512" s="170"/>
      <c r="R512" s="170"/>
      <c r="S512" s="170"/>
      <c r="T512" s="327">
        <v>511</v>
      </c>
      <c r="U512" s="373" t="s">
        <v>589</v>
      </c>
      <c r="V512" s="376">
        <v>2</v>
      </c>
      <c r="X512" s="270"/>
      <c r="Y512" s="270"/>
      <c r="Z512" s="376">
        <v>2</v>
      </c>
      <c r="AB512" s="83"/>
      <c r="AC512" s="83"/>
      <c r="AD512" s="83"/>
      <c r="AE512" s="83"/>
      <c r="AF512" s="83"/>
      <c r="AG512" s="83"/>
      <c r="AH512" s="83"/>
      <c r="AI512" s="83"/>
      <c r="AJ512" s="83"/>
      <c r="AK512" s="83"/>
      <c r="AL512" s="83"/>
      <c r="AM512" s="83"/>
      <c r="AN512" s="83"/>
      <c r="AO512" s="83"/>
      <c r="AP512" s="83"/>
      <c r="AQ512" s="83"/>
      <c r="AR512" s="83"/>
      <c r="AS512" s="83"/>
      <c r="AT512" s="83"/>
      <c r="AU512" s="83"/>
      <c r="AV512" s="83"/>
      <c r="AW512" s="83"/>
      <c r="AX512" s="83"/>
      <c r="AY512" s="83"/>
      <c r="AZ512" s="83"/>
      <c r="BA512" s="83"/>
      <c r="BB512" s="83"/>
    </row>
    <row r="513" spans="10:54" s="228" customFormat="1" x14ac:dyDescent="0.2">
      <c r="J513" s="361"/>
      <c r="K513" s="360"/>
      <c r="L513" s="343"/>
      <c r="M513" s="343"/>
      <c r="N513" s="170"/>
      <c r="O513" s="170"/>
      <c r="P513" s="170"/>
      <c r="Q513" s="170"/>
      <c r="R513" s="170"/>
      <c r="S513" s="170"/>
      <c r="T513" s="327">
        <v>512</v>
      </c>
      <c r="U513" s="373" t="s">
        <v>590</v>
      </c>
      <c r="V513" s="376">
        <v>2</v>
      </c>
      <c r="X513" s="270"/>
      <c r="Y513" s="270"/>
      <c r="Z513" s="376">
        <v>2</v>
      </c>
      <c r="AB513" s="83"/>
      <c r="AC513" s="83"/>
      <c r="AD513" s="83"/>
      <c r="AE513" s="83"/>
      <c r="AF513" s="83"/>
      <c r="AG513" s="83"/>
      <c r="AH513" s="83"/>
      <c r="AI513" s="83"/>
      <c r="AJ513" s="83"/>
      <c r="AK513" s="83"/>
      <c r="AL513" s="83"/>
      <c r="AM513" s="83"/>
      <c r="AN513" s="83"/>
      <c r="AO513" s="83"/>
      <c r="AP513" s="83"/>
      <c r="AQ513" s="83"/>
      <c r="AR513" s="83"/>
      <c r="AS513" s="83"/>
      <c r="AT513" s="83"/>
      <c r="AU513" s="83"/>
      <c r="AV513" s="83"/>
      <c r="AW513" s="83"/>
      <c r="AX513" s="83"/>
      <c r="AY513" s="83"/>
      <c r="AZ513" s="83"/>
      <c r="BA513" s="83"/>
      <c r="BB513" s="83"/>
    </row>
    <row r="514" spans="10:54" s="228" customFormat="1" x14ac:dyDescent="0.2">
      <c r="J514" s="361"/>
      <c r="K514" s="360"/>
      <c r="L514" s="343"/>
      <c r="M514" s="343"/>
      <c r="N514" s="170"/>
      <c r="O514" s="170"/>
      <c r="P514" s="170"/>
      <c r="Q514" s="170"/>
      <c r="R514" s="170"/>
      <c r="S514" s="170"/>
      <c r="T514" s="327">
        <v>513</v>
      </c>
      <c r="U514" s="373" t="s">
        <v>591</v>
      </c>
      <c r="V514" s="376">
        <v>2</v>
      </c>
      <c r="X514" s="270"/>
      <c r="Y514" s="270"/>
      <c r="Z514" s="376">
        <v>2</v>
      </c>
      <c r="AB514" s="83"/>
      <c r="AC514" s="83"/>
      <c r="AD514" s="83"/>
      <c r="AE514" s="83"/>
      <c r="AF514" s="83"/>
      <c r="AG514" s="83"/>
      <c r="AH514" s="83"/>
      <c r="AI514" s="83"/>
      <c r="AJ514" s="83"/>
      <c r="AK514" s="83"/>
      <c r="AL514" s="83"/>
      <c r="AM514" s="83"/>
      <c r="AN514" s="83"/>
      <c r="AO514" s="83"/>
      <c r="AP514" s="83"/>
      <c r="AQ514" s="83"/>
      <c r="AR514" s="83"/>
      <c r="AS514" s="83"/>
      <c r="AT514" s="83"/>
      <c r="AU514" s="83"/>
      <c r="AV514" s="83"/>
      <c r="AW514" s="83"/>
      <c r="AX514" s="83"/>
      <c r="AY514" s="83"/>
      <c r="AZ514" s="83"/>
      <c r="BA514" s="83"/>
      <c r="BB514" s="83"/>
    </row>
    <row r="515" spans="10:54" s="228" customFormat="1" x14ac:dyDescent="0.2">
      <c r="J515" s="361"/>
      <c r="K515" s="360"/>
      <c r="L515" s="343"/>
      <c r="M515" s="343"/>
      <c r="N515" s="170"/>
      <c r="O515" s="170"/>
      <c r="P515" s="170"/>
      <c r="Q515" s="170"/>
      <c r="R515" s="170"/>
      <c r="S515" s="170"/>
      <c r="T515" s="327">
        <v>514</v>
      </c>
      <c r="U515" s="373" t="s">
        <v>592</v>
      </c>
      <c r="V515" s="376">
        <v>2</v>
      </c>
      <c r="X515" s="270"/>
      <c r="Y515" s="270"/>
      <c r="Z515" s="376">
        <v>2</v>
      </c>
      <c r="AB515" s="83"/>
      <c r="AC515" s="83"/>
      <c r="AD515" s="83"/>
      <c r="AE515" s="83"/>
      <c r="AF515" s="83"/>
      <c r="AG515" s="83"/>
      <c r="AH515" s="83"/>
      <c r="AI515" s="83"/>
      <c r="AJ515" s="83"/>
      <c r="AK515" s="83"/>
      <c r="AL515" s="83"/>
      <c r="AM515" s="83"/>
      <c r="AN515" s="83"/>
      <c r="AO515" s="83"/>
      <c r="AP515" s="83"/>
      <c r="AQ515" s="83"/>
      <c r="AR515" s="83"/>
      <c r="AS515" s="83"/>
      <c r="AT515" s="83"/>
      <c r="AU515" s="83"/>
      <c r="AV515" s="83"/>
      <c r="AW515" s="83"/>
      <c r="AX515" s="83"/>
      <c r="AY515" s="83"/>
      <c r="AZ515" s="83"/>
      <c r="BA515" s="83"/>
      <c r="BB515" s="83"/>
    </row>
    <row r="516" spans="10:54" s="228" customFormat="1" x14ac:dyDescent="0.2">
      <c r="J516" s="361"/>
      <c r="K516" s="360"/>
      <c r="L516" s="343"/>
      <c r="M516" s="343"/>
      <c r="N516" s="170"/>
      <c r="O516" s="170"/>
      <c r="P516" s="170"/>
      <c r="Q516" s="170"/>
      <c r="R516" s="170"/>
      <c r="S516" s="170"/>
      <c r="T516" s="327">
        <v>515</v>
      </c>
      <c r="U516" s="373" t="s">
        <v>593</v>
      </c>
      <c r="V516" s="376">
        <v>2</v>
      </c>
      <c r="X516" s="270"/>
      <c r="Y516" s="270"/>
      <c r="Z516" s="376">
        <v>2</v>
      </c>
      <c r="AB516" s="83"/>
      <c r="AC516" s="83"/>
      <c r="AD516" s="83"/>
      <c r="AE516" s="83"/>
      <c r="AF516" s="83"/>
      <c r="AG516" s="83"/>
      <c r="AH516" s="83"/>
      <c r="AI516" s="83"/>
      <c r="AJ516" s="83"/>
      <c r="AK516" s="83"/>
      <c r="AL516" s="83"/>
      <c r="AM516" s="83"/>
      <c r="AN516" s="83"/>
      <c r="AO516" s="83"/>
      <c r="AP516" s="83"/>
      <c r="AQ516" s="83"/>
      <c r="AR516" s="83"/>
      <c r="AS516" s="83"/>
      <c r="AT516" s="83"/>
      <c r="AU516" s="83"/>
      <c r="AV516" s="83"/>
      <c r="AW516" s="83"/>
      <c r="AX516" s="83"/>
      <c r="AY516" s="83"/>
      <c r="AZ516" s="83"/>
      <c r="BA516" s="83"/>
      <c r="BB516" s="83"/>
    </row>
    <row r="517" spans="10:54" s="228" customFormat="1" x14ac:dyDescent="0.2">
      <c r="J517" s="361"/>
      <c r="K517" s="360"/>
      <c r="L517" s="343"/>
      <c r="M517" s="343"/>
      <c r="N517" s="170"/>
      <c r="O517" s="170"/>
      <c r="P517" s="170"/>
      <c r="Q517" s="170"/>
      <c r="R517" s="170"/>
      <c r="S517" s="170"/>
      <c r="T517" s="327">
        <v>516</v>
      </c>
      <c r="U517" s="373" t="s">
        <v>594</v>
      </c>
      <c r="V517" s="376">
        <v>2</v>
      </c>
      <c r="X517" s="270"/>
      <c r="Y517" s="270"/>
      <c r="Z517" s="376">
        <v>2</v>
      </c>
      <c r="AB517" s="83"/>
      <c r="AC517" s="83"/>
      <c r="AD517" s="83"/>
      <c r="AE517" s="83"/>
      <c r="AF517" s="83"/>
      <c r="AG517" s="83"/>
      <c r="AH517" s="83"/>
      <c r="AI517" s="83"/>
      <c r="AJ517" s="83"/>
      <c r="AK517" s="83"/>
      <c r="AL517" s="83"/>
      <c r="AM517" s="83"/>
      <c r="AN517" s="83"/>
      <c r="AO517" s="83"/>
      <c r="AP517" s="83"/>
      <c r="AQ517" s="83"/>
      <c r="AR517" s="83"/>
      <c r="AS517" s="83"/>
      <c r="AT517" s="83"/>
      <c r="AU517" s="83"/>
      <c r="AV517" s="83"/>
      <c r="AW517" s="83"/>
      <c r="AX517" s="83"/>
      <c r="AY517" s="83"/>
      <c r="AZ517" s="83"/>
      <c r="BA517" s="83"/>
      <c r="BB517" s="83"/>
    </row>
    <row r="518" spans="10:54" s="228" customFormat="1" x14ac:dyDescent="0.2">
      <c r="J518" s="361"/>
      <c r="K518" s="360"/>
      <c r="L518" s="343"/>
      <c r="M518" s="343"/>
      <c r="N518" s="170"/>
      <c r="O518" s="170"/>
      <c r="P518" s="170"/>
      <c r="Q518" s="170"/>
      <c r="R518" s="170"/>
      <c r="S518" s="170"/>
      <c r="T518" s="327">
        <v>517</v>
      </c>
      <c r="U518" s="373" t="s">
        <v>595</v>
      </c>
      <c r="V518" s="376">
        <v>2</v>
      </c>
      <c r="X518" s="270"/>
      <c r="Y518" s="270"/>
      <c r="Z518" s="376">
        <v>2</v>
      </c>
      <c r="AB518" s="83"/>
      <c r="AC518" s="83"/>
      <c r="AD518" s="83"/>
      <c r="AE518" s="83"/>
      <c r="AF518" s="83"/>
      <c r="AG518" s="83"/>
      <c r="AH518" s="83"/>
      <c r="AI518" s="83"/>
      <c r="AJ518" s="83"/>
      <c r="AK518" s="83"/>
      <c r="AL518" s="83"/>
      <c r="AM518" s="83"/>
      <c r="AN518" s="83"/>
      <c r="AO518" s="83"/>
      <c r="AP518" s="83"/>
      <c r="AQ518" s="83"/>
      <c r="AR518" s="83"/>
      <c r="AS518" s="83"/>
      <c r="AT518" s="83"/>
      <c r="AU518" s="83"/>
      <c r="AV518" s="83"/>
      <c r="AW518" s="83"/>
      <c r="AX518" s="83"/>
      <c r="AY518" s="83"/>
      <c r="AZ518" s="83"/>
      <c r="BA518" s="83"/>
      <c r="BB518" s="83"/>
    </row>
    <row r="519" spans="10:54" s="228" customFormat="1" x14ac:dyDescent="0.2">
      <c r="J519" s="361"/>
      <c r="K519" s="360"/>
      <c r="L519" s="343"/>
      <c r="M519" s="343"/>
      <c r="N519" s="170"/>
      <c r="O519" s="170"/>
      <c r="P519" s="170"/>
      <c r="Q519" s="170"/>
      <c r="R519" s="170"/>
      <c r="S519" s="170"/>
      <c r="T519" s="327">
        <v>518</v>
      </c>
      <c r="U519" s="373" t="s">
        <v>596</v>
      </c>
      <c r="V519" s="376">
        <v>2</v>
      </c>
      <c r="X519" s="270"/>
      <c r="Y519" s="270"/>
      <c r="Z519" s="376">
        <v>2</v>
      </c>
      <c r="AB519" s="83"/>
      <c r="AC519" s="83"/>
      <c r="AD519" s="83"/>
      <c r="AE519" s="83"/>
      <c r="AF519" s="83"/>
      <c r="AG519" s="83"/>
      <c r="AH519" s="83"/>
      <c r="AI519" s="83"/>
      <c r="AJ519" s="83"/>
      <c r="AK519" s="83"/>
      <c r="AL519" s="83"/>
      <c r="AM519" s="83"/>
      <c r="AN519" s="83"/>
      <c r="AO519" s="83"/>
      <c r="AP519" s="83"/>
      <c r="AQ519" s="83"/>
      <c r="AR519" s="83"/>
      <c r="AS519" s="83"/>
      <c r="AT519" s="83"/>
      <c r="AU519" s="83"/>
      <c r="AV519" s="83"/>
      <c r="AW519" s="83"/>
      <c r="AX519" s="83"/>
      <c r="AY519" s="83"/>
      <c r="AZ519" s="83"/>
      <c r="BA519" s="83"/>
      <c r="BB519" s="83"/>
    </row>
    <row r="520" spans="10:54" s="228" customFormat="1" x14ac:dyDescent="0.2">
      <c r="J520" s="361"/>
      <c r="K520" s="360"/>
      <c r="L520" s="343"/>
      <c r="M520" s="343"/>
      <c r="N520" s="170"/>
      <c r="O520" s="170"/>
      <c r="P520" s="170"/>
      <c r="Q520" s="170"/>
      <c r="R520" s="170"/>
      <c r="S520" s="170"/>
      <c r="T520" s="327">
        <v>519</v>
      </c>
      <c r="U520" s="373" t="s">
        <v>597</v>
      </c>
      <c r="V520" s="376">
        <v>2</v>
      </c>
      <c r="X520" s="270"/>
      <c r="Y520" s="270"/>
      <c r="Z520" s="376">
        <v>2</v>
      </c>
      <c r="AB520" s="83"/>
      <c r="AC520" s="83"/>
      <c r="AD520" s="83"/>
      <c r="AE520" s="83"/>
      <c r="AF520" s="83"/>
      <c r="AG520" s="83"/>
      <c r="AH520" s="83"/>
      <c r="AI520" s="83"/>
      <c r="AJ520" s="83"/>
      <c r="AK520" s="83"/>
      <c r="AL520" s="83"/>
      <c r="AM520" s="83"/>
      <c r="AN520" s="83"/>
      <c r="AO520" s="83"/>
      <c r="AP520" s="83"/>
      <c r="AQ520" s="83"/>
      <c r="AR520" s="83"/>
      <c r="AS520" s="83"/>
      <c r="AT520" s="83"/>
      <c r="AU520" s="83"/>
      <c r="AV520" s="83"/>
      <c r="AW520" s="83"/>
      <c r="AX520" s="83"/>
      <c r="AY520" s="83"/>
      <c r="AZ520" s="83"/>
      <c r="BA520" s="83"/>
      <c r="BB520" s="83"/>
    </row>
    <row r="521" spans="10:54" s="228" customFormat="1" x14ac:dyDescent="0.2">
      <c r="J521" s="361"/>
      <c r="K521" s="360"/>
      <c r="L521" s="343"/>
      <c r="M521" s="343"/>
      <c r="N521" s="170"/>
      <c r="O521" s="170"/>
      <c r="P521" s="170"/>
      <c r="Q521" s="170"/>
      <c r="R521" s="170"/>
      <c r="S521" s="170"/>
      <c r="T521" s="327">
        <v>520</v>
      </c>
      <c r="U521" s="373" t="s">
        <v>598</v>
      </c>
      <c r="V521" s="376">
        <v>2</v>
      </c>
      <c r="X521" s="270"/>
      <c r="Y521" s="270"/>
      <c r="Z521" s="376">
        <v>2</v>
      </c>
      <c r="AB521" s="83"/>
      <c r="AC521" s="83"/>
      <c r="AD521" s="83"/>
      <c r="AE521" s="83"/>
      <c r="AF521" s="83"/>
      <c r="AG521" s="83"/>
      <c r="AH521" s="83"/>
      <c r="AI521" s="83"/>
      <c r="AJ521" s="83"/>
      <c r="AK521" s="83"/>
      <c r="AL521" s="83"/>
      <c r="AM521" s="83"/>
      <c r="AN521" s="83"/>
      <c r="AO521" s="83"/>
      <c r="AP521" s="83"/>
      <c r="AQ521" s="83"/>
      <c r="AR521" s="83"/>
      <c r="AS521" s="83"/>
      <c r="AT521" s="83"/>
      <c r="AU521" s="83"/>
      <c r="AV521" s="83"/>
      <c r="AW521" s="83"/>
      <c r="AX521" s="83"/>
      <c r="AY521" s="83"/>
      <c r="AZ521" s="83"/>
      <c r="BA521" s="83"/>
      <c r="BB521" s="83"/>
    </row>
    <row r="522" spans="10:54" s="228" customFormat="1" x14ac:dyDescent="0.2">
      <c r="J522" s="361"/>
      <c r="K522" s="360"/>
      <c r="L522" s="343"/>
      <c r="M522" s="343"/>
      <c r="N522" s="170"/>
      <c r="O522" s="170"/>
      <c r="P522" s="170"/>
      <c r="Q522" s="170"/>
      <c r="R522" s="170"/>
      <c r="S522" s="170"/>
      <c r="T522" s="327">
        <v>521</v>
      </c>
      <c r="U522" s="373" t="s">
        <v>599</v>
      </c>
      <c r="V522" s="376">
        <v>2</v>
      </c>
      <c r="X522" s="270"/>
      <c r="Y522" s="270"/>
      <c r="Z522" s="376">
        <v>2</v>
      </c>
      <c r="AB522" s="83"/>
      <c r="AC522" s="83"/>
      <c r="AD522" s="83"/>
      <c r="AE522" s="83"/>
      <c r="AF522" s="83"/>
      <c r="AG522" s="83"/>
      <c r="AH522" s="83"/>
      <c r="AI522" s="83"/>
      <c r="AJ522" s="83"/>
      <c r="AK522" s="83"/>
      <c r="AL522" s="83"/>
      <c r="AM522" s="83"/>
      <c r="AN522" s="83"/>
      <c r="AO522" s="83"/>
      <c r="AP522" s="83"/>
      <c r="AQ522" s="83"/>
      <c r="AR522" s="83"/>
      <c r="AS522" s="83"/>
      <c r="AT522" s="83"/>
      <c r="AU522" s="83"/>
      <c r="AV522" s="83"/>
      <c r="AW522" s="83"/>
      <c r="AX522" s="83"/>
      <c r="AY522" s="83"/>
      <c r="AZ522" s="83"/>
      <c r="BA522" s="83"/>
      <c r="BB522" s="83"/>
    </row>
    <row r="523" spans="10:54" s="228" customFormat="1" x14ac:dyDescent="0.2">
      <c r="J523" s="361"/>
      <c r="K523" s="360"/>
      <c r="L523" s="343"/>
      <c r="M523" s="343"/>
      <c r="N523" s="170"/>
      <c r="O523" s="170"/>
      <c r="P523" s="170"/>
      <c r="Q523" s="170"/>
      <c r="R523" s="170"/>
      <c r="S523" s="170"/>
      <c r="T523" s="327">
        <v>522</v>
      </c>
      <c r="U523" s="373" t="s">
        <v>600</v>
      </c>
      <c r="V523" s="376">
        <v>2</v>
      </c>
      <c r="X523" s="270"/>
      <c r="Y523" s="270"/>
      <c r="Z523" s="376">
        <v>2</v>
      </c>
      <c r="AB523" s="83"/>
      <c r="AC523" s="83"/>
      <c r="AD523" s="83"/>
      <c r="AE523" s="83"/>
      <c r="AF523" s="83"/>
      <c r="AG523" s="83"/>
      <c r="AH523" s="83"/>
      <c r="AI523" s="83"/>
      <c r="AJ523" s="83"/>
      <c r="AK523" s="83"/>
      <c r="AL523" s="83"/>
      <c r="AM523" s="83"/>
      <c r="AN523" s="83"/>
      <c r="AO523" s="83"/>
      <c r="AP523" s="83"/>
      <c r="AQ523" s="83"/>
      <c r="AR523" s="83"/>
      <c r="AS523" s="83"/>
      <c r="AT523" s="83"/>
      <c r="AU523" s="83"/>
      <c r="AV523" s="83"/>
      <c r="AW523" s="83"/>
      <c r="AX523" s="83"/>
      <c r="AY523" s="83"/>
      <c r="AZ523" s="83"/>
      <c r="BA523" s="83"/>
      <c r="BB523" s="83"/>
    </row>
    <row r="524" spans="10:54" s="228" customFormat="1" x14ac:dyDescent="0.2">
      <c r="J524" s="361"/>
      <c r="K524" s="360"/>
      <c r="L524" s="343"/>
      <c r="M524" s="343"/>
      <c r="N524" s="170"/>
      <c r="O524" s="170"/>
      <c r="P524" s="170"/>
      <c r="Q524" s="170"/>
      <c r="R524" s="170"/>
      <c r="S524" s="170"/>
      <c r="T524" s="327">
        <v>523</v>
      </c>
      <c r="U524" s="373" t="s">
        <v>601</v>
      </c>
      <c r="V524" s="376">
        <v>2</v>
      </c>
      <c r="X524" s="270"/>
      <c r="Y524" s="270"/>
      <c r="Z524" s="376">
        <v>2</v>
      </c>
      <c r="AB524" s="83"/>
      <c r="AC524" s="83"/>
      <c r="AD524" s="83"/>
      <c r="AE524" s="83"/>
      <c r="AF524" s="83"/>
      <c r="AG524" s="83"/>
      <c r="AH524" s="83"/>
      <c r="AI524" s="83"/>
      <c r="AJ524" s="83"/>
      <c r="AK524" s="83"/>
      <c r="AL524" s="83"/>
      <c r="AM524" s="83"/>
      <c r="AN524" s="83"/>
      <c r="AO524" s="83"/>
      <c r="AP524" s="83"/>
      <c r="AQ524" s="83"/>
      <c r="AR524" s="83"/>
      <c r="AS524" s="83"/>
      <c r="AT524" s="83"/>
      <c r="AU524" s="83"/>
      <c r="AV524" s="83"/>
      <c r="AW524" s="83"/>
      <c r="AX524" s="83"/>
      <c r="AY524" s="83"/>
      <c r="AZ524" s="83"/>
      <c r="BA524" s="83"/>
      <c r="BB524" s="83"/>
    </row>
    <row r="525" spans="10:54" s="228" customFormat="1" x14ac:dyDescent="0.2">
      <c r="J525" s="361"/>
      <c r="K525" s="360"/>
      <c r="L525" s="343"/>
      <c r="M525" s="343"/>
      <c r="N525" s="170"/>
      <c r="O525" s="170"/>
      <c r="P525" s="170"/>
      <c r="Q525" s="170"/>
      <c r="R525" s="170"/>
      <c r="S525" s="170"/>
      <c r="T525" s="327">
        <v>524</v>
      </c>
      <c r="U525" s="373" t="s">
        <v>602</v>
      </c>
      <c r="V525" s="376">
        <v>2</v>
      </c>
      <c r="X525" s="270"/>
      <c r="Y525" s="270"/>
      <c r="Z525" s="376">
        <v>2</v>
      </c>
      <c r="AB525" s="83"/>
      <c r="AC525" s="83"/>
      <c r="AD525" s="83"/>
      <c r="AE525" s="83"/>
      <c r="AF525" s="83"/>
      <c r="AG525" s="83"/>
      <c r="AH525" s="83"/>
      <c r="AI525" s="83"/>
      <c r="AJ525" s="83"/>
      <c r="AK525" s="83"/>
      <c r="AL525" s="83"/>
      <c r="AM525" s="83"/>
      <c r="AN525" s="83"/>
      <c r="AO525" s="83"/>
      <c r="AP525" s="83"/>
      <c r="AQ525" s="83"/>
      <c r="AR525" s="83"/>
      <c r="AS525" s="83"/>
      <c r="AT525" s="83"/>
      <c r="AU525" s="83"/>
      <c r="AV525" s="83"/>
      <c r="AW525" s="83"/>
      <c r="AX525" s="83"/>
      <c r="AY525" s="83"/>
      <c r="AZ525" s="83"/>
      <c r="BA525" s="83"/>
      <c r="BB525" s="83"/>
    </row>
    <row r="526" spans="10:54" s="228" customFormat="1" x14ac:dyDescent="0.2">
      <c r="J526" s="361"/>
      <c r="K526" s="360"/>
      <c r="L526" s="343"/>
      <c r="M526" s="343"/>
      <c r="N526" s="170"/>
      <c r="O526" s="170"/>
      <c r="P526" s="170"/>
      <c r="Q526" s="170"/>
      <c r="R526" s="170"/>
      <c r="S526" s="170"/>
      <c r="T526" s="327">
        <v>525</v>
      </c>
      <c r="U526" s="373" t="s">
        <v>603</v>
      </c>
      <c r="V526" s="376">
        <v>2</v>
      </c>
      <c r="X526" s="270"/>
      <c r="Y526" s="270"/>
      <c r="Z526" s="376">
        <v>2</v>
      </c>
      <c r="AB526" s="83"/>
      <c r="AC526" s="83"/>
      <c r="AD526" s="83"/>
      <c r="AE526" s="83"/>
      <c r="AF526" s="83"/>
      <c r="AG526" s="83"/>
      <c r="AH526" s="83"/>
      <c r="AI526" s="83"/>
      <c r="AJ526" s="83"/>
      <c r="AK526" s="83"/>
      <c r="AL526" s="83"/>
      <c r="AM526" s="83"/>
      <c r="AN526" s="83"/>
      <c r="AO526" s="83"/>
      <c r="AP526" s="83"/>
      <c r="AQ526" s="83"/>
      <c r="AR526" s="83"/>
      <c r="AS526" s="83"/>
      <c r="AT526" s="83"/>
      <c r="AU526" s="83"/>
      <c r="AV526" s="83"/>
      <c r="AW526" s="83"/>
      <c r="AX526" s="83"/>
      <c r="AY526" s="83"/>
      <c r="AZ526" s="83"/>
      <c r="BA526" s="83"/>
      <c r="BB526" s="83"/>
    </row>
    <row r="527" spans="10:54" s="228" customFormat="1" x14ac:dyDescent="0.2">
      <c r="J527" s="361"/>
      <c r="K527" s="360"/>
      <c r="L527" s="343"/>
      <c r="M527" s="343"/>
      <c r="N527" s="170"/>
      <c r="O527" s="170"/>
      <c r="P527" s="170"/>
      <c r="Q527" s="170"/>
      <c r="R527" s="170"/>
      <c r="S527" s="170"/>
      <c r="T527" s="327">
        <v>526</v>
      </c>
      <c r="U527" s="373" t="s">
        <v>604</v>
      </c>
      <c r="V527" s="376">
        <v>2</v>
      </c>
      <c r="X527" s="270"/>
      <c r="Y527" s="270"/>
      <c r="Z527" s="376">
        <v>2</v>
      </c>
      <c r="AB527" s="83"/>
      <c r="AC527" s="83"/>
      <c r="AD527" s="83"/>
      <c r="AE527" s="83"/>
      <c r="AF527" s="83"/>
      <c r="AG527" s="83"/>
      <c r="AH527" s="83"/>
      <c r="AI527" s="83"/>
      <c r="AJ527" s="83"/>
      <c r="AK527" s="83"/>
      <c r="AL527" s="83"/>
      <c r="AM527" s="83"/>
      <c r="AN527" s="83"/>
      <c r="AO527" s="83"/>
      <c r="AP527" s="83"/>
      <c r="AQ527" s="83"/>
      <c r="AR527" s="83"/>
      <c r="AS527" s="83"/>
      <c r="AT527" s="83"/>
      <c r="AU527" s="83"/>
      <c r="AV527" s="83"/>
      <c r="AW527" s="83"/>
      <c r="AX527" s="83"/>
      <c r="AY527" s="83"/>
      <c r="AZ527" s="83"/>
      <c r="BA527" s="83"/>
      <c r="BB527" s="83"/>
    </row>
    <row r="528" spans="10:54" s="228" customFormat="1" x14ac:dyDescent="0.2">
      <c r="J528" s="361"/>
      <c r="K528" s="360"/>
      <c r="L528" s="343"/>
      <c r="M528" s="343"/>
      <c r="N528" s="170"/>
      <c r="O528" s="170"/>
      <c r="P528" s="170"/>
      <c r="Q528" s="170"/>
      <c r="R528" s="170"/>
      <c r="S528" s="170"/>
      <c r="T528" s="327">
        <v>527</v>
      </c>
      <c r="U528" s="373" t="s">
        <v>605</v>
      </c>
      <c r="V528" s="376">
        <v>2</v>
      </c>
      <c r="X528" s="270"/>
      <c r="Y528" s="270"/>
      <c r="Z528" s="376">
        <v>2</v>
      </c>
      <c r="AB528" s="83"/>
      <c r="AC528" s="83"/>
      <c r="AD528" s="83"/>
      <c r="AE528" s="83"/>
      <c r="AF528" s="83"/>
      <c r="AG528" s="83"/>
      <c r="AH528" s="83"/>
      <c r="AI528" s="83"/>
      <c r="AJ528" s="83"/>
      <c r="AK528" s="83"/>
      <c r="AL528" s="83"/>
      <c r="AM528" s="83"/>
      <c r="AN528" s="83"/>
      <c r="AO528" s="83"/>
      <c r="AP528" s="83"/>
      <c r="AQ528" s="83"/>
      <c r="AR528" s="83"/>
      <c r="AS528" s="83"/>
      <c r="AT528" s="83"/>
      <c r="AU528" s="83"/>
      <c r="AV528" s="83"/>
      <c r="AW528" s="83"/>
      <c r="AX528" s="83"/>
      <c r="AY528" s="83"/>
      <c r="AZ528" s="83"/>
      <c r="BA528" s="83"/>
      <c r="BB528" s="83"/>
    </row>
    <row r="529" spans="10:54" s="228" customFormat="1" x14ac:dyDescent="0.2">
      <c r="J529" s="361"/>
      <c r="K529" s="360"/>
      <c r="L529" s="343"/>
      <c r="M529" s="343"/>
      <c r="N529" s="170"/>
      <c r="O529" s="170"/>
      <c r="P529" s="170"/>
      <c r="Q529" s="170"/>
      <c r="R529" s="170"/>
      <c r="S529" s="170"/>
      <c r="T529" s="327">
        <v>528</v>
      </c>
      <c r="U529" s="373" t="s">
        <v>606</v>
      </c>
      <c r="V529" s="376">
        <v>2</v>
      </c>
      <c r="X529" s="270"/>
      <c r="Y529" s="270"/>
      <c r="Z529" s="376">
        <v>2</v>
      </c>
      <c r="AB529" s="83"/>
      <c r="AC529" s="83"/>
      <c r="AD529" s="83"/>
      <c r="AE529" s="83"/>
      <c r="AF529" s="83"/>
      <c r="AG529" s="83"/>
      <c r="AH529" s="83"/>
      <c r="AI529" s="83"/>
      <c r="AJ529" s="83"/>
      <c r="AK529" s="83"/>
      <c r="AL529" s="83"/>
      <c r="AM529" s="83"/>
      <c r="AN529" s="83"/>
      <c r="AO529" s="83"/>
      <c r="AP529" s="83"/>
      <c r="AQ529" s="83"/>
      <c r="AR529" s="83"/>
      <c r="AS529" s="83"/>
      <c r="AT529" s="83"/>
      <c r="AU529" s="83"/>
      <c r="AV529" s="83"/>
      <c r="AW529" s="83"/>
      <c r="AX529" s="83"/>
      <c r="AY529" s="83"/>
      <c r="AZ529" s="83"/>
      <c r="BA529" s="83"/>
      <c r="BB529" s="83"/>
    </row>
    <row r="530" spans="10:54" s="228" customFormat="1" x14ac:dyDescent="0.2">
      <c r="J530" s="361"/>
      <c r="K530" s="360"/>
      <c r="L530" s="343"/>
      <c r="M530" s="343"/>
      <c r="N530" s="170"/>
      <c r="O530" s="170"/>
      <c r="P530" s="170"/>
      <c r="Q530" s="170"/>
      <c r="R530" s="170"/>
      <c r="S530" s="170"/>
      <c r="T530" s="327">
        <v>529</v>
      </c>
      <c r="U530" s="373" t="s">
        <v>607</v>
      </c>
      <c r="V530" s="376">
        <v>2</v>
      </c>
      <c r="X530" s="270"/>
      <c r="Y530" s="270"/>
      <c r="Z530" s="376">
        <v>2</v>
      </c>
      <c r="AB530" s="83"/>
      <c r="AC530" s="83"/>
      <c r="AD530" s="83"/>
      <c r="AE530" s="83"/>
      <c r="AF530" s="83"/>
      <c r="AG530" s="83"/>
      <c r="AH530" s="83"/>
      <c r="AI530" s="83"/>
      <c r="AJ530" s="83"/>
      <c r="AK530" s="83"/>
      <c r="AL530" s="83"/>
      <c r="AM530" s="83"/>
      <c r="AN530" s="83"/>
      <c r="AO530" s="83"/>
      <c r="AP530" s="83"/>
      <c r="AQ530" s="83"/>
      <c r="AR530" s="83"/>
      <c r="AS530" s="83"/>
      <c r="AT530" s="83"/>
      <c r="AU530" s="83"/>
      <c r="AV530" s="83"/>
      <c r="AW530" s="83"/>
      <c r="AX530" s="83"/>
      <c r="AY530" s="83"/>
      <c r="AZ530" s="83"/>
      <c r="BA530" s="83"/>
      <c r="BB530" s="83"/>
    </row>
    <row r="531" spans="10:54" s="228" customFormat="1" x14ac:dyDescent="0.2">
      <c r="J531" s="361"/>
      <c r="K531" s="360"/>
      <c r="L531" s="343"/>
      <c r="M531" s="343"/>
      <c r="N531" s="170"/>
      <c r="O531" s="170"/>
      <c r="P531" s="170"/>
      <c r="Q531" s="170"/>
      <c r="R531" s="170"/>
      <c r="S531" s="170"/>
      <c r="T531" s="327">
        <v>530</v>
      </c>
      <c r="U531" s="373" t="s">
        <v>608</v>
      </c>
      <c r="V531" s="376">
        <v>2</v>
      </c>
      <c r="X531" s="270"/>
      <c r="Y531" s="270"/>
      <c r="Z531" s="376">
        <v>2</v>
      </c>
      <c r="AB531" s="83"/>
      <c r="AC531" s="83"/>
      <c r="AD531" s="83"/>
      <c r="AE531" s="83"/>
      <c r="AF531" s="83"/>
      <c r="AG531" s="83"/>
      <c r="AH531" s="83"/>
      <c r="AI531" s="83"/>
      <c r="AJ531" s="83"/>
      <c r="AK531" s="83"/>
      <c r="AL531" s="83"/>
      <c r="AM531" s="83"/>
      <c r="AN531" s="83"/>
      <c r="AO531" s="83"/>
      <c r="AP531" s="83"/>
      <c r="AQ531" s="83"/>
      <c r="AR531" s="83"/>
      <c r="AS531" s="83"/>
      <c r="AT531" s="83"/>
      <c r="AU531" s="83"/>
      <c r="AV531" s="83"/>
      <c r="AW531" s="83"/>
      <c r="AX531" s="83"/>
      <c r="AY531" s="83"/>
      <c r="AZ531" s="83"/>
      <c r="BA531" s="83"/>
      <c r="BB531" s="83"/>
    </row>
    <row r="532" spans="10:54" s="228" customFormat="1" x14ac:dyDescent="0.2">
      <c r="J532" s="361"/>
      <c r="K532" s="360"/>
      <c r="L532" s="343"/>
      <c r="M532" s="343"/>
      <c r="N532" s="170"/>
      <c r="O532" s="170"/>
      <c r="P532" s="170"/>
      <c r="Q532" s="170"/>
      <c r="R532" s="170"/>
      <c r="S532" s="170"/>
      <c r="T532" s="327">
        <v>531</v>
      </c>
      <c r="U532" s="373" t="s">
        <v>609</v>
      </c>
      <c r="V532" s="376">
        <v>2</v>
      </c>
      <c r="X532" s="270"/>
      <c r="Y532" s="270"/>
      <c r="Z532" s="376">
        <v>2</v>
      </c>
      <c r="AB532" s="83"/>
      <c r="AC532" s="83"/>
      <c r="AD532" s="83"/>
      <c r="AE532" s="83"/>
      <c r="AF532" s="83"/>
      <c r="AG532" s="83"/>
      <c r="AH532" s="83"/>
      <c r="AI532" s="83"/>
      <c r="AJ532" s="83"/>
      <c r="AK532" s="83"/>
      <c r="AL532" s="83"/>
      <c r="AM532" s="83"/>
      <c r="AN532" s="83"/>
      <c r="AO532" s="83"/>
      <c r="AP532" s="83"/>
      <c r="AQ532" s="83"/>
      <c r="AR532" s="83"/>
      <c r="AS532" s="83"/>
      <c r="AT532" s="83"/>
      <c r="AU532" s="83"/>
      <c r="AV532" s="83"/>
      <c r="AW532" s="83"/>
      <c r="AX532" s="83"/>
      <c r="AY532" s="83"/>
      <c r="AZ532" s="83"/>
      <c r="BA532" s="83"/>
      <c r="BB532" s="83"/>
    </row>
    <row r="533" spans="10:54" s="228" customFormat="1" x14ac:dyDescent="0.2">
      <c r="J533" s="361"/>
      <c r="K533" s="360"/>
      <c r="L533" s="343"/>
      <c r="M533" s="343"/>
      <c r="N533" s="170"/>
      <c r="O533" s="170"/>
      <c r="P533" s="170"/>
      <c r="Q533" s="170"/>
      <c r="R533" s="170"/>
      <c r="S533" s="170"/>
      <c r="T533" s="327">
        <v>532</v>
      </c>
      <c r="U533" s="373" t="s">
        <v>610</v>
      </c>
      <c r="V533" s="376">
        <v>2</v>
      </c>
      <c r="X533" s="270"/>
      <c r="Y533" s="270"/>
      <c r="Z533" s="376">
        <v>2</v>
      </c>
      <c r="AB533" s="83"/>
      <c r="AC533" s="83"/>
      <c r="AD533" s="83"/>
      <c r="AE533" s="83"/>
      <c r="AF533" s="83"/>
      <c r="AG533" s="83"/>
      <c r="AH533" s="83"/>
      <c r="AI533" s="83"/>
      <c r="AJ533" s="83"/>
      <c r="AK533" s="83"/>
      <c r="AL533" s="83"/>
      <c r="AM533" s="83"/>
      <c r="AN533" s="83"/>
      <c r="AO533" s="83"/>
      <c r="AP533" s="83"/>
      <c r="AQ533" s="83"/>
      <c r="AR533" s="83"/>
      <c r="AS533" s="83"/>
      <c r="AT533" s="83"/>
      <c r="AU533" s="83"/>
      <c r="AV533" s="83"/>
      <c r="AW533" s="83"/>
      <c r="AX533" s="83"/>
      <c r="AY533" s="83"/>
      <c r="AZ533" s="83"/>
      <c r="BA533" s="83"/>
      <c r="BB533" s="83"/>
    </row>
    <row r="534" spans="10:54" s="228" customFormat="1" x14ac:dyDescent="0.2">
      <c r="J534" s="361"/>
      <c r="K534" s="360"/>
      <c r="L534" s="343"/>
      <c r="M534" s="343"/>
      <c r="N534" s="170"/>
      <c r="O534" s="170"/>
      <c r="P534" s="170"/>
      <c r="Q534" s="170"/>
      <c r="R534" s="170"/>
      <c r="S534" s="170"/>
      <c r="T534" s="327">
        <v>533</v>
      </c>
      <c r="U534" s="373" t="s">
        <v>611</v>
      </c>
      <c r="V534" s="376">
        <v>2</v>
      </c>
      <c r="X534" s="270"/>
      <c r="Y534" s="270"/>
      <c r="Z534" s="376">
        <v>2</v>
      </c>
      <c r="AB534" s="83"/>
      <c r="AC534" s="83"/>
      <c r="AD534" s="83"/>
      <c r="AE534" s="83"/>
      <c r="AF534" s="83"/>
      <c r="AG534" s="83"/>
      <c r="AH534" s="83"/>
      <c r="AI534" s="83"/>
      <c r="AJ534" s="83"/>
      <c r="AK534" s="83"/>
      <c r="AL534" s="83"/>
      <c r="AM534" s="83"/>
      <c r="AN534" s="83"/>
      <c r="AO534" s="83"/>
      <c r="AP534" s="83"/>
      <c r="AQ534" s="83"/>
      <c r="AR534" s="83"/>
      <c r="AS534" s="83"/>
      <c r="AT534" s="83"/>
      <c r="AU534" s="83"/>
      <c r="AV534" s="83"/>
      <c r="AW534" s="83"/>
      <c r="AX534" s="83"/>
      <c r="AY534" s="83"/>
      <c r="AZ534" s="83"/>
      <c r="BA534" s="83"/>
      <c r="BB534" s="83"/>
    </row>
    <row r="535" spans="10:54" s="228" customFormat="1" x14ac:dyDescent="0.2">
      <c r="J535" s="361"/>
      <c r="K535" s="360"/>
      <c r="L535" s="343"/>
      <c r="M535" s="343"/>
      <c r="N535" s="170"/>
      <c r="O535" s="170"/>
      <c r="P535" s="170"/>
      <c r="Q535" s="170"/>
      <c r="R535" s="170"/>
      <c r="S535" s="170"/>
      <c r="T535" s="327">
        <v>534</v>
      </c>
      <c r="U535" s="373" t="s">
        <v>612</v>
      </c>
      <c r="V535" s="376">
        <v>2</v>
      </c>
      <c r="X535" s="270"/>
      <c r="Y535" s="270"/>
      <c r="Z535" s="376">
        <v>2</v>
      </c>
      <c r="AB535" s="83"/>
      <c r="AC535" s="83"/>
      <c r="AD535" s="83"/>
      <c r="AE535" s="83"/>
      <c r="AF535" s="83"/>
      <c r="AG535" s="83"/>
      <c r="AH535" s="83"/>
      <c r="AI535" s="83"/>
      <c r="AJ535" s="83"/>
      <c r="AK535" s="83"/>
      <c r="AL535" s="83"/>
      <c r="AM535" s="83"/>
      <c r="AN535" s="83"/>
      <c r="AO535" s="83"/>
      <c r="AP535" s="83"/>
      <c r="AQ535" s="83"/>
      <c r="AR535" s="83"/>
      <c r="AS535" s="83"/>
      <c r="AT535" s="83"/>
      <c r="AU535" s="83"/>
      <c r="AV535" s="83"/>
      <c r="AW535" s="83"/>
      <c r="AX535" s="83"/>
      <c r="AY535" s="83"/>
      <c r="AZ535" s="83"/>
      <c r="BA535" s="83"/>
      <c r="BB535" s="83"/>
    </row>
    <row r="536" spans="10:54" s="228" customFormat="1" x14ac:dyDescent="0.2">
      <c r="J536" s="361"/>
      <c r="K536" s="360"/>
      <c r="L536" s="343"/>
      <c r="M536" s="343"/>
      <c r="N536" s="170"/>
      <c r="O536" s="170"/>
      <c r="P536" s="170"/>
      <c r="Q536" s="170"/>
      <c r="R536" s="170"/>
      <c r="S536" s="170"/>
      <c r="T536" s="327">
        <v>535</v>
      </c>
      <c r="U536" s="373" t="s">
        <v>613</v>
      </c>
      <c r="V536" s="376">
        <v>3</v>
      </c>
      <c r="X536" s="270"/>
      <c r="Y536" s="270"/>
      <c r="Z536" s="376">
        <v>3</v>
      </c>
      <c r="AB536" s="83"/>
      <c r="AC536" s="83"/>
      <c r="AD536" s="83"/>
      <c r="AE536" s="83"/>
      <c r="AF536" s="83"/>
      <c r="AG536" s="83"/>
      <c r="AH536" s="83"/>
      <c r="AI536" s="83"/>
      <c r="AJ536" s="83"/>
      <c r="AK536" s="83"/>
      <c r="AL536" s="83"/>
      <c r="AM536" s="83"/>
      <c r="AN536" s="83"/>
      <c r="AO536" s="83"/>
      <c r="AP536" s="83"/>
      <c r="AQ536" s="83"/>
      <c r="AR536" s="83"/>
      <c r="AS536" s="83"/>
      <c r="AT536" s="83"/>
      <c r="AU536" s="83"/>
      <c r="AV536" s="83"/>
      <c r="AW536" s="83"/>
      <c r="AX536" s="83"/>
      <c r="AY536" s="83"/>
      <c r="AZ536" s="83"/>
      <c r="BA536" s="83"/>
      <c r="BB536" s="83"/>
    </row>
    <row r="537" spans="10:54" s="228" customFormat="1" x14ac:dyDescent="0.2">
      <c r="J537" s="361"/>
      <c r="K537" s="360"/>
      <c r="L537" s="343"/>
      <c r="M537" s="343"/>
      <c r="N537" s="170"/>
      <c r="O537" s="170"/>
      <c r="P537" s="170"/>
      <c r="Q537" s="170"/>
      <c r="R537" s="170"/>
      <c r="S537" s="170"/>
      <c r="T537" s="327">
        <v>536</v>
      </c>
      <c r="U537" s="373" t="s">
        <v>614</v>
      </c>
      <c r="V537" s="376">
        <v>2</v>
      </c>
      <c r="X537" s="270"/>
      <c r="Y537" s="270"/>
      <c r="Z537" s="376">
        <v>2</v>
      </c>
      <c r="AB537" s="83"/>
      <c r="AC537" s="83"/>
      <c r="AD537" s="83"/>
      <c r="AE537" s="83"/>
      <c r="AF537" s="83"/>
      <c r="AG537" s="83"/>
      <c r="AH537" s="83"/>
      <c r="AI537" s="83"/>
      <c r="AJ537" s="83"/>
      <c r="AK537" s="83"/>
      <c r="AL537" s="83"/>
      <c r="AM537" s="83"/>
      <c r="AN537" s="83"/>
      <c r="AO537" s="83"/>
      <c r="AP537" s="83"/>
      <c r="AQ537" s="83"/>
      <c r="AR537" s="83"/>
      <c r="AS537" s="83"/>
      <c r="AT537" s="83"/>
      <c r="AU537" s="83"/>
      <c r="AV537" s="83"/>
      <c r="AW537" s="83"/>
      <c r="AX537" s="83"/>
      <c r="AY537" s="83"/>
      <c r="AZ537" s="83"/>
      <c r="BA537" s="83"/>
      <c r="BB537" s="83"/>
    </row>
    <row r="538" spans="10:54" s="228" customFormat="1" x14ac:dyDescent="0.2">
      <c r="J538" s="361"/>
      <c r="K538" s="360"/>
      <c r="L538" s="343"/>
      <c r="M538" s="343"/>
      <c r="N538" s="170"/>
      <c r="O538" s="170"/>
      <c r="P538" s="170"/>
      <c r="Q538" s="170"/>
      <c r="R538" s="170"/>
      <c r="S538" s="170"/>
      <c r="T538" s="327">
        <v>537</v>
      </c>
      <c r="U538" s="373" t="s">
        <v>615</v>
      </c>
      <c r="V538" s="376">
        <v>2</v>
      </c>
      <c r="X538" s="270"/>
      <c r="Y538" s="270"/>
      <c r="Z538" s="376">
        <v>2</v>
      </c>
      <c r="AB538" s="83"/>
      <c r="AC538" s="83"/>
      <c r="AD538" s="83"/>
      <c r="AE538" s="83"/>
      <c r="AF538" s="83"/>
      <c r="AG538" s="83"/>
      <c r="AH538" s="83"/>
      <c r="AI538" s="83"/>
      <c r="AJ538" s="83"/>
      <c r="AK538" s="83"/>
      <c r="AL538" s="83"/>
      <c r="AM538" s="83"/>
      <c r="AN538" s="83"/>
      <c r="AO538" s="83"/>
      <c r="AP538" s="83"/>
      <c r="AQ538" s="83"/>
      <c r="AR538" s="83"/>
      <c r="AS538" s="83"/>
      <c r="AT538" s="83"/>
      <c r="AU538" s="83"/>
      <c r="AV538" s="83"/>
      <c r="AW538" s="83"/>
      <c r="AX538" s="83"/>
      <c r="AY538" s="83"/>
      <c r="AZ538" s="83"/>
      <c r="BA538" s="83"/>
      <c r="BB538" s="83"/>
    </row>
    <row r="539" spans="10:54" s="228" customFormat="1" x14ac:dyDescent="0.2">
      <c r="J539" s="361"/>
      <c r="K539" s="360"/>
      <c r="L539" s="343"/>
      <c r="M539" s="343"/>
      <c r="N539" s="170"/>
      <c r="O539" s="170"/>
      <c r="P539" s="170"/>
      <c r="Q539" s="170"/>
      <c r="R539" s="170"/>
      <c r="S539" s="170"/>
      <c r="T539" s="327">
        <v>538</v>
      </c>
      <c r="U539" s="373" t="s">
        <v>616</v>
      </c>
      <c r="V539" s="376">
        <v>2</v>
      </c>
      <c r="X539" s="270"/>
      <c r="Y539" s="270"/>
      <c r="Z539" s="376">
        <v>2</v>
      </c>
      <c r="AB539" s="83"/>
      <c r="AC539" s="83"/>
      <c r="AD539" s="83"/>
      <c r="AE539" s="83"/>
      <c r="AF539" s="83"/>
      <c r="AG539" s="83"/>
      <c r="AH539" s="83"/>
      <c r="AI539" s="83"/>
      <c r="AJ539" s="83"/>
      <c r="AK539" s="83"/>
      <c r="AL539" s="83"/>
      <c r="AM539" s="83"/>
      <c r="AN539" s="83"/>
      <c r="AO539" s="83"/>
      <c r="AP539" s="83"/>
      <c r="AQ539" s="83"/>
      <c r="AR539" s="83"/>
      <c r="AS539" s="83"/>
      <c r="AT539" s="83"/>
      <c r="AU539" s="83"/>
      <c r="AV539" s="83"/>
      <c r="AW539" s="83"/>
      <c r="AX539" s="83"/>
      <c r="AY539" s="83"/>
      <c r="AZ539" s="83"/>
      <c r="BA539" s="83"/>
      <c r="BB539" s="83"/>
    </row>
    <row r="540" spans="10:54" s="228" customFormat="1" x14ac:dyDescent="0.2">
      <c r="J540" s="361"/>
      <c r="K540" s="360"/>
      <c r="L540" s="343"/>
      <c r="M540" s="343"/>
      <c r="N540" s="170"/>
      <c r="O540" s="170"/>
      <c r="P540" s="170"/>
      <c r="Q540" s="170"/>
      <c r="R540" s="170"/>
      <c r="S540" s="170"/>
      <c r="T540" s="327">
        <v>539</v>
      </c>
      <c r="U540" s="373" t="s">
        <v>617</v>
      </c>
      <c r="V540" s="376">
        <v>2</v>
      </c>
      <c r="X540" s="270"/>
      <c r="Y540" s="270"/>
      <c r="Z540" s="376">
        <v>2</v>
      </c>
      <c r="AB540" s="83"/>
      <c r="AC540" s="83"/>
      <c r="AD540" s="83"/>
      <c r="AE540" s="83"/>
      <c r="AF540" s="83"/>
      <c r="AG540" s="83"/>
      <c r="AH540" s="83"/>
      <c r="AI540" s="83"/>
      <c r="AJ540" s="83"/>
      <c r="AK540" s="83"/>
      <c r="AL540" s="83"/>
      <c r="AM540" s="83"/>
      <c r="AN540" s="83"/>
      <c r="AO540" s="83"/>
      <c r="AP540" s="83"/>
      <c r="AQ540" s="83"/>
      <c r="AR540" s="83"/>
      <c r="AS540" s="83"/>
      <c r="AT540" s="83"/>
      <c r="AU540" s="83"/>
      <c r="AV540" s="83"/>
      <c r="AW540" s="83"/>
      <c r="AX540" s="83"/>
      <c r="AY540" s="83"/>
      <c r="AZ540" s="83"/>
      <c r="BA540" s="83"/>
      <c r="BB540" s="83"/>
    </row>
    <row r="541" spans="10:54" s="228" customFormat="1" x14ac:dyDescent="0.2">
      <c r="J541" s="361"/>
      <c r="K541" s="360"/>
      <c r="L541" s="343"/>
      <c r="M541" s="343"/>
      <c r="N541" s="170"/>
      <c r="O541" s="170"/>
      <c r="P541" s="170"/>
      <c r="Q541" s="170"/>
      <c r="R541" s="170"/>
      <c r="S541" s="170"/>
      <c r="T541" s="327">
        <v>540</v>
      </c>
      <c r="U541" s="373" t="s">
        <v>618</v>
      </c>
      <c r="V541" s="376">
        <v>2</v>
      </c>
      <c r="X541" s="270"/>
      <c r="Y541" s="270"/>
      <c r="Z541" s="376">
        <v>2</v>
      </c>
      <c r="AB541" s="83"/>
      <c r="AC541" s="83"/>
      <c r="AD541" s="83"/>
      <c r="AE541" s="83"/>
      <c r="AF541" s="83"/>
      <c r="AG541" s="83"/>
      <c r="AH541" s="83"/>
      <c r="AI541" s="83"/>
      <c r="AJ541" s="83"/>
      <c r="AK541" s="83"/>
      <c r="AL541" s="83"/>
      <c r="AM541" s="83"/>
      <c r="AN541" s="83"/>
      <c r="AO541" s="83"/>
      <c r="AP541" s="83"/>
      <c r="AQ541" s="83"/>
      <c r="AR541" s="83"/>
      <c r="AS541" s="83"/>
      <c r="AT541" s="83"/>
      <c r="AU541" s="83"/>
      <c r="AV541" s="83"/>
      <c r="AW541" s="83"/>
      <c r="AX541" s="83"/>
      <c r="AY541" s="83"/>
      <c r="AZ541" s="83"/>
      <c r="BA541" s="83"/>
      <c r="BB541" s="83"/>
    </row>
    <row r="542" spans="10:54" s="228" customFormat="1" x14ac:dyDescent="0.2">
      <c r="J542" s="361"/>
      <c r="K542" s="360"/>
      <c r="L542" s="343"/>
      <c r="M542" s="343"/>
      <c r="N542" s="170"/>
      <c r="O542" s="170"/>
      <c r="P542" s="170"/>
      <c r="Q542" s="170"/>
      <c r="R542" s="170"/>
      <c r="S542" s="170"/>
      <c r="T542" s="327">
        <v>541</v>
      </c>
      <c r="U542" s="373" t="s">
        <v>619</v>
      </c>
      <c r="V542" s="376">
        <v>2</v>
      </c>
      <c r="X542" s="270"/>
      <c r="Y542" s="270"/>
      <c r="Z542" s="376">
        <v>2</v>
      </c>
      <c r="AB542" s="83"/>
      <c r="AC542" s="83"/>
      <c r="AD542" s="83"/>
      <c r="AE542" s="83"/>
      <c r="AF542" s="83"/>
      <c r="AG542" s="83"/>
      <c r="AH542" s="83"/>
      <c r="AI542" s="83"/>
      <c r="AJ542" s="83"/>
      <c r="AK542" s="83"/>
      <c r="AL542" s="83"/>
      <c r="AM542" s="83"/>
      <c r="AN542" s="83"/>
      <c r="AO542" s="83"/>
      <c r="AP542" s="83"/>
      <c r="AQ542" s="83"/>
      <c r="AR542" s="83"/>
      <c r="AS542" s="83"/>
      <c r="AT542" s="83"/>
      <c r="AU542" s="83"/>
      <c r="AV542" s="83"/>
      <c r="AW542" s="83"/>
      <c r="AX542" s="83"/>
      <c r="AY542" s="83"/>
      <c r="AZ542" s="83"/>
      <c r="BA542" s="83"/>
      <c r="BB542" s="83"/>
    </row>
    <row r="543" spans="10:54" s="228" customFormat="1" x14ac:dyDescent="0.2">
      <c r="J543" s="361"/>
      <c r="K543" s="360"/>
      <c r="L543" s="343"/>
      <c r="M543" s="343"/>
      <c r="N543" s="170"/>
      <c r="O543" s="170"/>
      <c r="P543" s="170"/>
      <c r="Q543" s="170"/>
      <c r="R543" s="170"/>
      <c r="S543" s="170"/>
      <c r="T543" s="327">
        <v>542</v>
      </c>
      <c r="U543" s="373" t="s">
        <v>620</v>
      </c>
      <c r="V543" s="376">
        <v>2</v>
      </c>
      <c r="X543" s="270"/>
      <c r="Y543" s="270"/>
      <c r="Z543" s="376">
        <v>2</v>
      </c>
      <c r="AB543" s="83"/>
      <c r="AC543" s="83"/>
      <c r="AD543" s="83"/>
      <c r="AE543" s="83"/>
      <c r="AF543" s="83"/>
      <c r="AG543" s="83"/>
      <c r="AH543" s="83"/>
      <c r="AI543" s="83"/>
      <c r="AJ543" s="83"/>
      <c r="AK543" s="83"/>
      <c r="AL543" s="83"/>
      <c r="AM543" s="83"/>
      <c r="AN543" s="83"/>
      <c r="AO543" s="83"/>
      <c r="AP543" s="83"/>
      <c r="AQ543" s="83"/>
      <c r="AR543" s="83"/>
      <c r="AS543" s="83"/>
      <c r="AT543" s="83"/>
      <c r="AU543" s="83"/>
      <c r="AV543" s="83"/>
      <c r="AW543" s="83"/>
      <c r="AX543" s="83"/>
      <c r="AY543" s="83"/>
      <c r="AZ543" s="83"/>
      <c r="BA543" s="83"/>
      <c r="BB543" s="83"/>
    </row>
    <row r="544" spans="10:54" s="228" customFormat="1" x14ac:dyDescent="0.2">
      <c r="J544" s="361"/>
      <c r="K544" s="360"/>
      <c r="L544" s="343"/>
      <c r="M544" s="343"/>
      <c r="N544" s="170"/>
      <c r="O544" s="170"/>
      <c r="P544" s="170"/>
      <c r="Q544" s="170"/>
      <c r="R544" s="170"/>
      <c r="S544" s="170"/>
      <c r="T544" s="327">
        <v>543</v>
      </c>
      <c r="U544" s="373" t="s">
        <v>621</v>
      </c>
      <c r="V544" s="376">
        <v>2</v>
      </c>
      <c r="X544" s="270"/>
      <c r="Y544" s="270"/>
      <c r="Z544" s="376">
        <v>2</v>
      </c>
      <c r="AB544" s="83"/>
      <c r="AC544" s="83"/>
      <c r="AD544" s="83"/>
      <c r="AE544" s="83"/>
      <c r="AF544" s="83"/>
      <c r="AG544" s="83"/>
      <c r="AH544" s="83"/>
      <c r="AI544" s="83"/>
      <c r="AJ544" s="83"/>
      <c r="AK544" s="83"/>
      <c r="AL544" s="83"/>
      <c r="AM544" s="83"/>
      <c r="AN544" s="83"/>
      <c r="AO544" s="83"/>
      <c r="AP544" s="83"/>
      <c r="AQ544" s="83"/>
      <c r="AR544" s="83"/>
      <c r="AS544" s="83"/>
      <c r="AT544" s="83"/>
      <c r="AU544" s="83"/>
      <c r="AV544" s="83"/>
      <c r="AW544" s="83"/>
      <c r="AX544" s="83"/>
      <c r="AY544" s="83"/>
      <c r="AZ544" s="83"/>
      <c r="BA544" s="83"/>
      <c r="BB544" s="83"/>
    </row>
    <row r="545" spans="10:54" s="228" customFormat="1" x14ac:dyDescent="0.2">
      <c r="J545" s="361"/>
      <c r="K545" s="360"/>
      <c r="L545" s="343"/>
      <c r="M545" s="343"/>
      <c r="N545" s="170"/>
      <c r="O545" s="170"/>
      <c r="P545" s="170"/>
      <c r="Q545" s="170"/>
      <c r="R545" s="170"/>
      <c r="S545" s="170"/>
      <c r="T545" s="327">
        <v>544</v>
      </c>
      <c r="U545" s="373" t="s">
        <v>622</v>
      </c>
      <c r="V545" s="376">
        <v>2</v>
      </c>
      <c r="X545" s="270"/>
      <c r="Y545" s="270"/>
      <c r="Z545" s="376">
        <v>2</v>
      </c>
      <c r="AB545" s="83"/>
      <c r="AC545" s="83"/>
      <c r="AD545" s="83"/>
      <c r="AE545" s="83"/>
      <c r="AF545" s="83"/>
      <c r="AG545" s="83"/>
      <c r="AH545" s="83"/>
      <c r="AI545" s="83"/>
      <c r="AJ545" s="83"/>
      <c r="AK545" s="83"/>
      <c r="AL545" s="83"/>
      <c r="AM545" s="83"/>
      <c r="AN545" s="83"/>
      <c r="AO545" s="83"/>
      <c r="AP545" s="83"/>
      <c r="AQ545" s="83"/>
      <c r="AR545" s="83"/>
      <c r="AS545" s="83"/>
      <c r="AT545" s="83"/>
      <c r="AU545" s="83"/>
      <c r="AV545" s="83"/>
      <c r="AW545" s="83"/>
      <c r="AX545" s="83"/>
      <c r="AY545" s="83"/>
      <c r="AZ545" s="83"/>
      <c r="BA545" s="83"/>
      <c r="BB545" s="83"/>
    </row>
    <row r="546" spans="10:54" s="228" customFormat="1" x14ac:dyDescent="0.2">
      <c r="J546" s="361"/>
      <c r="K546" s="360"/>
      <c r="L546" s="343"/>
      <c r="M546" s="343"/>
      <c r="N546" s="170"/>
      <c r="O546" s="170"/>
      <c r="P546" s="170"/>
      <c r="Q546" s="170"/>
      <c r="R546" s="170"/>
      <c r="S546" s="170"/>
      <c r="T546" s="327">
        <v>545</v>
      </c>
      <c r="U546" s="373" t="s">
        <v>623</v>
      </c>
      <c r="V546" s="376">
        <v>3</v>
      </c>
      <c r="X546" s="270"/>
      <c r="Y546" s="270"/>
      <c r="Z546" s="376">
        <v>3</v>
      </c>
      <c r="AB546" s="83"/>
      <c r="AC546" s="83"/>
      <c r="AD546" s="83"/>
      <c r="AE546" s="83"/>
      <c r="AF546" s="83"/>
      <c r="AG546" s="83"/>
      <c r="AH546" s="83"/>
      <c r="AI546" s="83"/>
      <c r="AJ546" s="83"/>
      <c r="AK546" s="83"/>
      <c r="AL546" s="83"/>
      <c r="AM546" s="83"/>
      <c r="AN546" s="83"/>
      <c r="AO546" s="83"/>
      <c r="AP546" s="83"/>
      <c r="AQ546" s="83"/>
      <c r="AR546" s="83"/>
      <c r="AS546" s="83"/>
      <c r="AT546" s="83"/>
      <c r="AU546" s="83"/>
      <c r="AV546" s="83"/>
      <c r="AW546" s="83"/>
      <c r="AX546" s="83"/>
      <c r="AY546" s="83"/>
      <c r="AZ546" s="83"/>
      <c r="BA546" s="83"/>
      <c r="BB546" s="83"/>
    </row>
    <row r="547" spans="10:54" s="228" customFormat="1" x14ac:dyDescent="0.2">
      <c r="J547" s="361"/>
      <c r="K547" s="360"/>
      <c r="L547" s="343"/>
      <c r="M547" s="343"/>
      <c r="N547" s="170"/>
      <c r="O547" s="170"/>
      <c r="P547" s="170"/>
      <c r="Q547" s="170"/>
      <c r="R547" s="170"/>
      <c r="S547" s="170"/>
      <c r="T547" s="327">
        <v>546</v>
      </c>
      <c r="U547" s="373" t="s">
        <v>624</v>
      </c>
      <c r="V547" s="376">
        <v>2</v>
      </c>
      <c r="X547" s="270"/>
      <c r="Y547" s="270"/>
      <c r="Z547" s="376">
        <v>2</v>
      </c>
      <c r="AB547" s="83"/>
      <c r="AC547" s="83"/>
      <c r="AD547" s="83"/>
      <c r="AE547" s="83"/>
      <c r="AF547" s="83"/>
      <c r="AG547" s="83"/>
      <c r="AH547" s="83"/>
      <c r="AI547" s="83"/>
      <c r="AJ547" s="83"/>
      <c r="AK547" s="83"/>
      <c r="AL547" s="83"/>
      <c r="AM547" s="83"/>
      <c r="AN547" s="83"/>
      <c r="AO547" s="83"/>
      <c r="AP547" s="83"/>
      <c r="AQ547" s="83"/>
      <c r="AR547" s="83"/>
      <c r="AS547" s="83"/>
      <c r="AT547" s="83"/>
      <c r="AU547" s="83"/>
      <c r="AV547" s="83"/>
      <c r="AW547" s="83"/>
      <c r="AX547" s="83"/>
      <c r="AY547" s="83"/>
      <c r="AZ547" s="83"/>
      <c r="BA547" s="83"/>
      <c r="BB547" s="83"/>
    </row>
    <row r="548" spans="10:54" s="228" customFormat="1" x14ac:dyDescent="0.2">
      <c r="J548" s="361"/>
      <c r="K548" s="360"/>
      <c r="L548" s="343"/>
      <c r="M548" s="343"/>
      <c r="N548" s="170"/>
      <c r="O548" s="170"/>
      <c r="P548" s="170"/>
      <c r="Q548" s="170"/>
      <c r="R548" s="170"/>
      <c r="S548" s="170"/>
      <c r="T548" s="327">
        <v>547</v>
      </c>
      <c r="U548" s="373" t="s">
        <v>625</v>
      </c>
      <c r="V548" s="376">
        <v>2</v>
      </c>
      <c r="X548" s="270"/>
      <c r="Y548" s="270"/>
      <c r="Z548" s="376">
        <v>2</v>
      </c>
      <c r="AB548" s="83"/>
      <c r="AC548" s="83"/>
      <c r="AD548" s="83"/>
      <c r="AE548" s="83"/>
      <c r="AF548" s="83"/>
      <c r="AG548" s="83"/>
      <c r="AH548" s="83"/>
      <c r="AI548" s="83"/>
      <c r="AJ548" s="83"/>
      <c r="AK548" s="83"/>
      <c r="AL548" s="83"/>
      <c r="AM548" s="83"/>
      <c r="AN548" s="83"/>
      <c r="AO548" s="83"/>
      <c r="AP548" s="83"/>
      <c r="AQ548" s="83"/>
      <c r="AR548" s="83"/>
      <c r="AS548" s="83"/>
      <c r="AT548" s="83"/>
      <c r="AU548" s="83"/>
      <c r="AV548" s="83"/>
      <c r="AW548" s="83"/>
      <c r="AX548" s="83"/>
      <c r="AY548" s="83"/>
      <c r="AZ548" s="83"/>
      <c r="BA548" s="83"/>
      <c r="BB548" s="83"/>
    </row>
    <row r="549" spans="10:54" s="228" customFormat="1" x14ac:dyDescent="0.2">
      <c r="J549" s="361"/>
      <c r="K549" s="360"/>
      <c r="L549" s="343"/>
      <c r="M549" s="343"/>
      <c r="N549" s="170"/>
      <c r="O549" s="170"/>
      <c r="P549" s="170"/>
      <c r="Q549" s="170"/>
      <c r="R549" s="170"/>
      <c r="S549" s="170"/>
      <c r="T549" s="327">
        <v>548</v>
      </c>
      <c r="U549" s="373" t="s">
        <v>626</v>
      </c>
      <c r="V549" s="376">
        <v>2</v>
      </c>
      <c r="X549" s="270"/>
      <c r="Y549" s="270"/>
      <c r="Z549" s="376">
        <v>2</v>
      </c>
      <c r="AB549" s="83"/>
      <c r="AC549" s="83"/>
      <c r="AD549" s="83"/>
      <c r="AE549" s="83"/>
      <c r="AF549" s="83"/>
      <c r="AG549" s="83"/>
      <c r="AH549" s="83"/>
      <c r="AI549" s="83"/>
      <c r="AJ549" s="83"/>
      <c r="AK549" s="83"/>
      <c r="AL549" s="83"/>
      <c r="AM549" s="83"/>
      <c r="AN549" s="83"/>
      <c r="AO549" s="83"/>
      <c r="AP549" s="83"/>
      <c r="AQ549" s="83"/>
      <c r="AR549" s="83"/>
      <c r="AS549" s="83"/>
      <c r="AT549" s="83"/>
      <c r="AU549" s="83"/>
      <c r="AV549" s="83"/>
      <c r="AW549" s="83"/>
      <c r="AX549" s="83"/>
      <c r="AY549" s="83"/>
      <c r="AZ549" s="83"/>
      <c r="BA549" s="83"/>
      <c r="BB549" s="83"/>
    </row>
    <row r="550" spans="10:54" s="228" customFormat="1" x14ac:dyDescent="0.2">
      <c r="J550" s="361"/>
      <c r="K550" s="360"/>
      <c r="L550" s="343"/>
      <c r="M550" s="343"/>
      <c r="N550" s="170"/>
      <c r="O550" s="170"/>
      <c r="P550" s="170"/>
      <c r="Q550" s="170"/>
      <c r="R550" s="170"/>
      <c r="S550" s="170"/>
      <c r="T550" s="327">
        <v>549</v>
      </c>
      <c r="U550" s="373" t="s">
        <v>627</v>
      </c>
      <c r="V550" s="376">
        <v>3</v>
      </c>
      <c r="X550" s="270"/>
      <c r="Y550" s="270"/>
      <c r="Z550" s="376">
        <v>3</v>
      </c>
      <c r="AB550" s="83"/>
      <c r="AC550" s="83"/>
      <c r="AD550" s="83"/>
      <c r="AE550" s="83"/>
      <c r="AF550" s="83"/>
      <c r="AG550" s="83"/>
      <c r="AH550" s="83"/>
      <c r="AI550" s="83"/>
      <c r="AJ550" s="83"/>
      <c r="AK550" s="83"/>
      <c r="AL550" s="83"/>
      <c r="AM550" s="83"/>
      <c r="AN550" s="83"/>
      <c r="AO550" s="83"/>
      <c r="AP550" s="83"/>
      <c r="AQ550" s="83"/>
      <c r="AR550" s="83"/>
      <c r="AS550" s="83"/>
      <c r="AT550" s="83"/>
      <c r="AU550" s="83"/>
      <c r="AV550" s="83"/>
      <c r="AW550" s="83"/>
      <c r="AX550" s="83"/>
      <c r="AY550" s="83"/>
      <c r="AZ550" s="83"/>
      <c r="BA550" s="83"/>
      <c r="BB550" s="83"/>
    </row>
    <row r="551" spans="10:54" s="228" customFormat="1" x14ac:dyDescent="0.2">
      <c r="J551" s="361"/>
      <c r="K551" s="360"/>
      <c r="L551" s="343"/>
      <c r="M551" s="343"/>
      <c r="N551" s="170"/>
      <c r="O551" s="170"/>
      <c r="P551" s="170"/>
      <c r="Q551" s="170"/>
      <c r="R551" s="170"/>
      <c r="S551" s="170"/>
      <c r="T551" s="327">
        <v>550</v>
      </c>
      <c r="U551" s="373" t="s">
        <v>628</v>
      </c>
      <c r="V551" s="376">
        <v>2</v>
      </c>
      <c r="X551" s="270"/>
      <c r="Y551" s="270"/>
      <c r="Z551" s="376">
        <v>2</v>
      </c>
      <c r="AB551" s="83"/>
      <c r="AC551" s="83"/>
      <c r="AD551" s="83"/>
      <c r="AE551" s="83"/>
      <c r="AF551" s="83"/>
      <c r="AG551" s="83"/>
      <c r="AH551" s="83"/>
      <c r="AI551" s="83"/>
      <c r="AJ551" s="83"/>
      <c r="AK551" s="83"/>
      <c r="AL551" s="83"/>
      <c r="AM551" s="83"/>
      <c r="AN551" s="83"/>
      <c r="AO551" s="83"/>
      <c r="AP551" s="83"/>
      <c r="AQ551" s="83"/>
      <c r="AR551" s="83"/>
      <c r="AS551" s="83"/>
      <c r="AT551" s="83"/>
      <c r="AU551" s="83"/>
      <c r="AV551" s="83"/>
      <c r="AW551" s="83"/>
      <c r="AX551" s="83"/>
      <c r="AY551" s="83"/>
      <c r="AZ551" s="83"/>
      <c r="BA551" s="83"/>
      <c r="BB551" s="83"/>
    </row>
    <row r="552" spans="10:54" s="228" customFormat="1" x14ac:dyDescent="0.2">
      <c r="J552" s="361"/>
      <c r="K552" s="360"/>
      <c r="L552" s="343"/>
      <c r="M552" s="343"/>
      <c r="N552" s="170"/>
      <c r="O552" s="170"/>
      <c r="P552" s="170"/>
      <c r="Q552" s="170"/>
      <c r="R552" s="170"/>
      <c r="S552" s="170"/>
      <c r="T552" s="327">
        <v>551</v>
      </c>
      <c r="U552" s="373" t="s">
        <v>629</v>
      </c>
      <c r="V552" s="376">
        <v>2</v>
      </c>
      <c r="X552" s="270"/>
      <c r="Y552" s="270"/>
      <c r="Z552" s="376">
        <v>2</v>
      </c>
      <c r="AB552" s="83"/>
      <c r="AC552" s="83"/>
      <c r="AD552" s="83"/>
      <c r="AE552" s="83"/>
      <c r="AF552" s="83"/>
      <c r="AG552" s="83"/>
      <c r="AH552" s="83"/>
      <c r="AI552" s="83"/>
      <c r="AJ552" s="83"/>
      <c r="AK552" s="83"/>
      <c r="AL552" s="83"/>
      <c r="AM552" s="83"/>
      <c r="AN552" s="83"/>
      <c r="AO552" s="83"/>
      <c r="AP552" s="83"/>
      <c r="AQ552" s="83"/>
      <c r="AR552" s="83"/>
      <c r="AS552" s="83"/>
      <c r="AT552" s="83"/>
      <c r="AU552" s="83"/>
      <c r="AV552" s="83"/>
      <c r="AW552" s="83"/>
      <c r="AX552" s="83"/>
      <c r="AY552" s="83"/>
      <c r="AZ552" s="83"/>
      <c r="BA552" s="83"/>
      <c r="BB552" s="83"/>
    </row>
    <row r="553" spans="10:54" s="228" customFormat="1" x14ac:dyDescent="0.2">
      <c r="J553" s="361"/>
      <c r="K553" s="360"/>
      <c r="L553" s="343"/>
      <c r="M553" s="343"/>
      <c r="N553" s="170"/>
      <c r="O553" s="170"/>
      <c r="P553" s="170"/>
      <c r="Q553" s="170"/>
      <c r="R553" s="170"/>
      <c r="S553" s="170"/>
      <c r="T553" s="327">
        <v>552</v>
      </c>
      <c r="U553" s="373" t="s">
        <v>630</v>
      </c>
      <c r="V553" s="376">
        <v>2</v>
      </c>
      <c r="X553" s="270"/>
      <c r="Y553" s="270"/>
      <c r="Z553" s="376">
        <v>2</v>
      </c>
      <c r="AB553" s="83"/>
      <c r="AC553" s="83"/>
      <c r="AD553" s="83"/>
      <c r="AE553" s="83"/>
      <c r="AF553" s="83"/>
      <c r="AG553" s="83"/>
      <c r="AH553" s="83"/>
      <c r="AI553" s="83"/>
      <c r="AJ553" s="83"/>
      <c r="AK553" s="83"/>
      <c r="AL553" s="83"/>
      <c r="AM553" s="83"/>
      <c r="AN553" s="83"/>
      <c r="AO553" s="83"/>
      <c r="AP553" s="83"/>
      <c r="AQ553" s="83"/>
      <c r="AR553" s="83"/>
      <c r="AS553" s="83"/>
      <c r="AT553" s="83"/>
      <c r="AU553" s="83"/>
      <c r="AV553" s="83"/>
      <c r="AW553" s="83"/>
      <c r="AX553" s="83"/>
      <c r="AY553" s="83"/>
      <c r="AZ553" s="83"/>
      <c r="BA553" s="83"/>
      <c r="BB553" s="83"/>
    </row>
    <row r="554" spans="10:54" s="228" customFormat="1" x14ac:dyDescent="0.2">
      <c r="J554" s="361"/>
      <c r="K554" s="360"/>
      <c r="L554" s="343"/>
      <c r="M554" s="343"/>
      <c r="N554" s="170"/>
      <c r="O554" s="170"/>
      <c r="P554" s="170"/>
      <c r="Q554" s="170"/>
      <c r="R554" s="170"/>
      <c r="S554" s="170"/>
      <c r="T554" s="327">
        <v>553</v>
      </c>
      <c r="U554" s="373" t="s">
        <v>631</v>
      </c>
      <c r="V554" s="376">
        <v>2</v>
      </c>
      <c r="X554" s="270"/>
      <c r="Y554" s="270"/>
      <c r="Z554" s="376">
        <v>2</v>
      </c>
      <c r="AB554" s="83"/>
      <c r="AC554" s="83"/>
      <c r="AD554" s="83"/>
      <c r="AE554" s="83"/>
      <c r="AF554" s="83"/>
      <c r="AG554" s="83"/>
      <c r="AH554" s="83"/>
      <c r="AI554" s="83"/>
      <c r="AJ554" s="83"/>
      <c r="AK554" s="83"/>
      <c r="AL554" s="83"/>
      <c r="AM554" s="83"/>
      <c r="AN554" s="83"/>
      <c r="AO554" s="83"/>
      <c r="AP554" s="83"/>
      <c r="AQ554" s="83"/>
      <c r="AR554" s="83"/>
      <c r="AS554" s="83"/>
      <c r="AT554" s="83"/>
      <c r="AU554" s="83"/>
      <c r="AV554" s="83"/>
      <c r="AW554" s="83"/>
      <c r="AX554" s="83"/>
      <c r="AY554" s="83"/>
      <c r="AZ554" s="83"/>
      <c r="BA554" s="83"/>
      <c r="BB554" s="83"/>
    </row>
    <row r="555" spans="10:54" s="228" customFormat="1" x14ac:dyDescent="0.2">
      <c r="J555" s="361"/>
      <c r="K555" s="360"/>
      <c r="L555" s="343"/>
      <c r="M555" s="343"/>
      <c r="N555" s="170"/>
      <c r="O555" s="170"/>
      <c r="P555" s="170"/>
      <c r="Q555" s="170"/>
      <c r="R555" s="170"/>
      <c r="S555" s="170"/>
      <c r="T555" s="327">
        <v>554</v>
      </c>
      <c r="U555" s="373" t="s">
        <v>632</v>
      </c>
      <c r="V555" s="376">
        <v>2</v>
      </c>
      <c r="X555" s="270"/>
      <c r="Y555" s="270"/>
      <c r="Z555" s="376">
        <v>2</v>
      </c>
      <c r="AB555" s="83"/>
      <c r="AC555" s="83"/>
      <c r="AD555" s="83"/>
      <c r="AE555" s="83"/>
      <c r="AF555" s="83"/>
      <c r="AG555" s="83"/>
      <c r="AH555" s="83"/>
      <c r="AI555" s="83"/>
      <c r="AJ555" s="83"/>
      <c r="AK555" s="83"/>
      <c r="AL555" s="83"/>
      <c r="AM555" s="83"/>
      <c r="AN555" s="83"/>
      <c r="AO555" s="83"/>
      <c r="AP555" s="83"/>
      <c r="AQ555" s="83"/>
      <c r="AR555" s="83"/>
      <c r="AS555" s="83"/>
      <c r="AT555" s="83"/>
      <c r="AU555" s="83"/>
      <c r="AV555" s="83"/>
      <c r="AW555" s="83"/>
      <c r="AX555" s="83"/>
      <c r="AY555" s="83"/>
      <c r="AZ555" s="83"/>
      <c r="BA555" s="83"/>
      <c r="BB555" s="83"/>
    </row>
    <row r="556" spans="10:54" s="228" customFormat="1" x14ac:dyDescent="0.2">
      <c r="J556" s="361"/>
      <c r="K556" s="360"/>
      <c r="L556" s="343"/>
      <c r="M556" s="343"/>
      <c r="N556" s="170"/>
      <c r="O556" s="170"/>
      <c r="P556" s="170"/>
      <c r="Q556" s="170"/>
      <c r="R556" s="170"/>
      <c r="S556" s="170"/>
      <c r="T556" s="327">
        <v>555</v>
      </c>
      <c r="U556" s="373" t="s">
        <v>633</v>
      </c>
      <c r="V556" s="376">
        <v>2</v>
      </c>
      <c r="X556" s="270"/>
      <c r="Y556" s="270"/>
      <c r="Z556" s="376">
        <v>2</v>
      </c>
      <c r="AB556" s="83"/>
      <c r="AC556" s="83"/>
      <c r="AD556" s="83"/>
      <c r="AE556" s="83"/>
      <c r="AF556" s="83"/>
      <c r="AG556" s="83"/>
      <c r="AH556" s="83"/>
      <c r="AI556" s="83"/>
      <c r="AJ556" s="83"/>
      <c r="AK556" s="83"/>
      <c r="AL556" s="83"/>
      <c r="AM556" s="83"/>
      <c r="AN556" s="83"/>
      <c r="AO556" s="83"/>
      <c r="AP556" s="83"/>
      <c r="AQ556" s="83"/>
      <c r="AR556" s="83"/>
      <c r="AS556" s="83"/>
      <c r="AT556" s="83"/>
      <c r="AU556" s="83"/>
      <c r="AV556" s="83"/>
      <c r="AW556" s="83"/>
      <c r="AX556" s="83"/>
      <c r="AY556" s="83"/>
      <c r="AZ556" s="83"/>
      <c r="BA556" s="83"/>
      <c r="BB556" s="83"/>
    </row>
    <row r="557" spans="10:54" s="228" customFormat="1" x14ac:dyDescent="0.2">
      <c r="J557" s="361"/>
      <c r="K557" s="360"/>
      <c r="L557" s="343"/>
      <c r="M557" s="343"/>
      <c r="N557" s="170"/>
      <c r="O557" s="170"/>
      <c r="P557" s="170"/>
      <c r="Q557" s="170"/>
      <c r="R557" s="170"/>
      <c r="S557" s="170"/>
      <c r="T557" s="327">
        <v>556</v>
      </c>
      <c r="U557" s="373" t="s">
        <v>634</v>
      </c>
      <c r="V557" s="376">
        <v>2</v>
      </c>
      <c r="X557" s="270"/>
      <c r="Y557" s="270"/>
      <c r="Z557" s="376">
        <v>2</v>
      </c>
      <c r="AB557" s="83"/>
      <c r="AC557" s="83"/>
      <c r="AD557" s="83"/>
      <c r="AE557" s="83"/>
      <c r="AF557" s="83"/>
      <c r="AG557" s="83"/>
      <c r="AH557" s="83"/>
      <c r="AI557" s="83"/>
      <c r="AJ557" s="83"/>
      <c r="AK557" s="83"/>
      <c r="AL557" s="83"/>
      <c r="AM557" s="83"/>
      <c r="AN557" s="83"/>
      <c r="AO557" s="83"/>
      <c r="AP557" s="83"/>
      <c r="AQ557" s="83"/>
      <c r="AR557" s="83"/>
      <c r="AS557" s="83"/>
      <c r="AT557" s="83"/>
      <c r="AU557" s="83"/>
      <c r="AV557" s="83"/>
      <c r="AW557" s="83"/>
      <c r="AX557" s="83"/>
      <c r="AY557" s="83"/>
      <c r="AZ557" s="83"/>
      <c r="BA557" s="83"/>
      <c r="BB557" s="83"/>
    </row>
    <row r="558" spans="10:54" s="228" customFormat="1" x14ac:dyDescent="0.2">
      <c r="J558" s="361"/>
      <c r="K558" s="360"/>
      <c r="L558" s="343"/>
      <c r="M558" s="343"/>
      <c r="N558" s="170"/>
      <c r="O558" s="170"/>
      <c r="P558" s="170"/>
      <c r="Q558" s="170"/>
      <c r="R558" s="170"/>
      <c r="S558" s="170"/>
      <c r="T558" s="327">
        <v>557</v>
      </c>
      <c r="U558" s="373" t="s">
        <v>635</v>
      </c>
      <c r="V558" s="376">
        <v>2</v>
      </c>
      <c r="X558" s="270"/>
      <c r="Y558" s="270"/>
      <c r="Z558" s="376">
        <v>2</v>
      </c>
      <c r="AB558" s="83"/>
      <c r="AC558" s="83"/>
      <c r="AD558" s="83"/>
      <c r="AE558" s="83"/>
      <c r="AF558" s="83"/>
      <c r="AG558" s="83"/>
      <c r="AH558" s="83"/>
      <c r="AI558" s="83"/>
      <c r="AJ558" s="83"/>
      <c r="AK558" s="83"/>
      <c r="AL558" s="83"/>
      <c r="AM558" s="83"/>
      <c r="AN558" s="83"/>
      <c r="AO558" s="83"/>
      <c r="AP558" s="83"/>
      <c r="AQ558" s="83"/>
      <c r="AR558" s="83"/>
      <c r="AS558" s="83"/>
      <c r="AT558" s="83"/>
      <c r="AU558" s="83"/>
      <c r="AV558" s="83"/>
      <c r="AW558" s="83"/>
      <c r="AX558" s="83"/>
      <c r="AY558" s="83"/>
      <c r="AZ558" s="83"/>
      <c r="BA558" s="83"/>
      <c r="BB558" s="83"/>
    </row>
    <row r="559" spans="10:54" s="228" customFormat="1" x14ac:dyDescent="0.2">
      <c r="J559" s="361"/>
      <c r="K559" s="360"/>
      <c r="L559" s="343"/>
      <c r="M559" s="343"/>
      <c r="N559" s="170"/>
      <c r="O559" s="170"/>
      <c r="P559" s="170"/>
      <c r="Q559" s="170"/>
      <c r="R559" s="170"/>
      <c r="S559" s="170"/>
      <c r="T559" s="327">
        <v>558</v>
      </c>
      <c r="U559" s="373" t="s">
        <v>636</v>
      </c>
      <c r="V559" s="376">
        <v>2</v>
      </c>
      <c r="X559" s="270"/>
      <c r="Y559" s="270"/>
      <c r="Z559" s="376">
        <v>2</v>
      </c>
      <c r="AB559" s="83"/>
      <c r="AC559" s="83"/>
      <c r="AD559" s="83"/>
      <c r="AE559" s="83"/>
      <c r="AF559" s="83"/>
      <c r="AG559" s="83"/>
      <c r="AH559" s="83"/>
      <c r="AI559" s="83"/>
      <c r="AJ559" s="83"/>
      <c r="AK559" s="83"/>
      <c r="AL559" s="83"/>
      <c r="AM559" s="83"/>
      <c r="AN559" s="83"/>
      <c r="AO559" s="83"/>
      <c r="AP559" s="83"/>
      <c r="AQ559" s="83"/>
      <c r="AR559" s="83"/>
      <c r="AS559" s="83"/>
      <c r="AT559" s="83"/>
      <c r="AU559" s="83"/>
      <c r="AV559" s="83"/>
      <c r="AW559" s="83"/>
      <c r="AX559" s="83"/>
      <c r="AY559" s="83"/>
      <c r="AZ559" s="83"/>
      <c r="BA559" s="83"/>
      <c r="BB559" s="83"/>
    </row>
    <row r="560" spans="10:54" s="228" customFormat="1" x14ac:dyDescent="0.2">
      <c r="J560" s="361"/>
      <c r="K560" s="360"/>
      <c r="L560" s="343"/>
      <c r="M560" s="343"/>
      <c r="N560" s="170"/>
      <c r="O560" s="170"/>
      <c r="P560" s="170"/>
      <c r="Q560" s="170"/>
      <c r="R560" s="170"/>
      <c r="S560" s="170"/>
      <c r="T560" s="327">
        <v>559</v>
      </c>
      <c r="U560" s="373" t="s">
        <v>637</v>
      </c>
      <c r="V560" s="376">
        <v>2</v>
      </c>
      <c r="X560" s="270"/>
      <c r="Y560" s="270"/>
      <c r="Z560" s="376">
        <v>2</v>
      </c>
      <c r="AB560" s="83"/>
      <c r="AC560" s="83"/>
      <c r="AD560" s="83"/>
      <c r="AE560" s="83"/>
      <c r="AF560" s="83"/>
      <c r="AG560" s="83"/>
      <c r="AH560" s="83"/>
      <c r="AI560" s="83"/>
      <c r="AJ560" s="83"/>
      <c r="AK560" s="83"/>
      <c r="AL560" s="83"/>
      <c r="AM560" s="83"/>
      <c r="AN560" s="83"/>
      <c r="AO560" s="83"/>
      <c r="AP560" s="83"/>
      <c r="AQ560" s="83"/>
      <c r="AR560" s="83"/>
      <c r="AS560" s="83"/>
      <c r="AT560" s="83"/>
      <c r="AU560" s="83"/>
      <c r="AV560" s="83"/>
      <c r="AW560" s="83"/>
      <c r="AX560" s="83"/>
      <c r="AY560" s="83"/>
      <c r="AZ560" s="83"/>
      <c r="BA560" s="83"/>
      <c r="BB560" s="83"/>
    </row>
    <row r="561" spans="10:54" s="228" customFormat="1" x14ac:dyDescent="0.2">
      <c r="J561" s="361"/>
      <c r="K561" s="360"/>
      <c r="L561" s="343"/>
      <c r="M561" s="343"/>
      <c r="N561" s="170"/>
      <c r="O561" s="170"/>
      <c r="P561" s="170"/>
      <c r="Q561" s="170"/>
      <c r="R561" s="170"/>
      <c r="S561" s="170"/>
      <c r="T561" s="327">
        <v>560</v>
      </c>
      <c r="U561" s="373" t="s">
        <v>638</v>
      </c>
      <c r="V561" s="376">
        <v>2</v>
      </c>
      <c r="X561" s="270"/>
      <c r="Y561" s="270"/>
      <c r="Z561" s="376">
        <v>2</v>
      </c>
      <c r="AB561" s="83"/>
      <c r="AC561" s="83"/>
      <c r="AD561" s="83"/>
      <c r="AE561" s="83"/>
      <c r="AF561" s="83"/>
      <c r="AG561" s="83"/>
      <c r="AH561" s="83"/>
      <c r="AI561" s="83"/>
      <c r="AJ561" s="83"/>
      <c r="AK561" s="83"/>
      <c r="AL561" s="83"/>
      <c r="AM561" s="83"/>
      <c r="AN561" s="83"/>
      <c r="AO561" s="83"/>
      <c r="AP561" s="83"/>
      <c r="AQ561" s="83"/>
      <c r="AR561" s="83"/>
      <c r="AS561" s="83"/>
      <c r="AT561" s="83"/>
      <c r="AU561" s="83"/>
      <c r="AV561" s="83"/>
      <c r="AW561" s="83"/>
      <c r="AX561" s="83"/>
      <c r="AY561" s="83"/>
      <c r="AZ561" s="83"/>
      <c r="BA561" s="83"/>
      <c r="BB561" s="83"/>
    </row>
    <row r="562" spans="10:54" s="228" customFormat="1" x14ac:dyDescent="0.2">
      <c r="J562" s="361"/>
      <c r="K562" s="360"/>
      <c r="L562" s="343"/>
      <c r="M562" s="343"/>
      <c r="N562" s="170"/>
      <c r="O562" s="170"/>
      <c r="P562" s="170"/>
      <c r="Q562" s="170"/>
      <c r="R562" s="170"/>
      <c r="S562" s="170"/>
      <c r="T562" s="327">
        <v>561</v>
      </c>
      <c r="U562" s="373" t="s">
        <v>639</v>
      </c>
      <c r="V562" s="376">
        <v>3</v>
      </c>
      <c r="X562" s="270"/>
      <c r="Y562" s="270"/>
      <c r="Z562" s="376">
        <v>3</v>
      </c>
      <c r="AB562" s="83"/>
      <c r="AC562" s="83"/>
      <c r="AD562" s="83"/>
      <c r="AE562" s="83"/>
      <c r="AF562" s="83"/>
      <c r="AG562" s="83"/>
      <c r="AH562" s="83"/>
      <c r="AI562" s="83"/>
      <c r="AJ562" s="83"/>
      <c r="AK562" s="83"/>
      <c r="AL562" s="83"/>
      <c r="AM562" s="83"/>
      <c r="AN562" s="83"/>
      <c r="AO562" s="83"/>
      <c r="AP562" s="83"/>
      <c r="AQ562" s="83"/>
      <c r="AR562" s="83"/>
      <c r="AS562" s="83"/>
      <c r="AT562" s="83"/>
      <c r="AU562" s="83"/>
      <c r="AV562" s="83"/>
      <c r="AW562" s="83"/>
      <c r="AX562" s="83"/>
      <c r="AY562" s="83"/>
      <c r="AZ562" s="83"/>
      <c r="BA562" s="83"/>
      <c r="BB562" s="83"/>
    </row>
    <row r="563" spans="10:54" s="228" customFormat="1" x14ac:dyDescent="0.2">
      <c r="J563" s="361"/>
      <c r="K563" s="360"/>
      <c r="L563" s="343"/>
      <c r="M563" s="343"/>
      <c r="N563" s="170"/>
      <c r="O563" s="170"/>
      <c r="P563" s="170"/>
      <c r="Q563" s="170"/>
      <c r="R563" s="170"/>
      <c r="S563" s="170"/>
      <c r="T563" s="327">
        <v>562</v>
      </c>
      <c r="U563" s="373" t="s">
        <v>640</v>
      </c>
      <c r="V563" s="376">
        <v>2</v>
      </c>
      <c r="X563" s="270"/>
      <c r="Y563" s="270"/>
      <c r="Z563" s="376">
        <v>2</v>
      </c>
      <c r="AB563" s="83"/>
      <c r="AC563" s="83"/>
      <c r="AD563" s="83"/>
      <c r="AE563" s="83"/>
      <c r="AF563" s="83"/>
      <c r="AG563" s="83"/>
      <c r="AH563" s="83"/>
      <c r="AI563" s="83"/>
      <c r="AJ563" s="83"/>
      <c r="AK563" s="83"/>
      <c r="AL563" s="83"/>
      <c r="AM563" s="83"/>
      <c r="AN563" s="83"/>
      <c r="AO563" s="83"/>
      <c r="AP563" s="83"/>
      <c r="AQ563" s="83"/>
      <c r="AR563" s="83"/>
      <c r="AS563" s="83"/>
      <c r="AT563" s="83"/>
      <c r="AU563" s="83"/>
      <c r="AV563" s="83"/>
      <c r="AW563" s="83"/>
      <c r="AX563" s="83"/>
      <c r="AY563" s="83"/>
      <c r="AZ563" s="83"/>
      <c r="BA563" s="83"/>
      <c r="BB563" s="83"/>
    </row>
    <row r="564" spans="10:54" s="228" customFormat="1" x14ac:dyDescent="0.2">
      <c r="J564" s="361"/>
      <c r="K564" s="360"/>
      <c r="L564" s="343"/>
      <c r="M564" s="343"/>
      <c r="N564" s="170"/>
      <c r="O564" s="170"/>
      <c r="P564" s="170"/>
      <c r="Q564" s="170"/>
      <c r="R564" s="170"/>
      <c r="S564" s="170"/>
      <c r="T564" s="327">
        <v>563</v>
      </c>
      <c r="U564" s="373" t="s">
        <v>641</v>
      </c>
      <c r="V564" s="376">
        <v>3</v>
      </c>
      <c r="X564" s="270"/>
      <c r="Y564" s="270"/>
      <c r="Z564" s="376">
        <v>3</v>
      </c>
      <c r="AB564" s="83"/>
      <c r="AC564" s="83"/>
      <c r="AD564" s="83"/>
      <c r="AE564" s="83"/>
      <c r="AF564" s="83"/>
      <c r="AG564" s="83"/>
      <c r="AH564" s="83"/>
      <c r="AI564" s="83"/>
      <c r="AJ564" s="83"/>
      <c r="AK564" s="83"/>
      <c r="AL564" s="83"/>
      <c r="AM564" s="83"/>
      <c r="AN564" s="83"/>
      <c r="AO564" s="83"/>
      <c r="AP564" s="83"/>
      <c r="AQ564" s="83"/>
      <c r="AR564" s="83"/>
      <c r="AS564" s="83"/>
      <c r="AT564" s="83"/>
      <c r="AU564" s="83"/>
      <c r="AV564" s="83"/>
      <c r="AW564" s="83"/>
      <c r="AX564" s="83"/>
      <c r="AY564" s="83"/>
      <c r="AZ564" s="83"/>
      <c r="BA564" s="83"/>
      <c r="BB564" s="83"/>
    </row>
    <row r="565" spans="10:54" s="228" customFormat="1" x14ac:dyDescent="0.2">
      <c r="J565" s="361"/>
      <c r="K565" s="360"/>
      <c r="L565" s="343"/>
      <c r="M565" s="343"/>
      <c r="N565" s="170"/>
      <c r="O565" s="170"/>
      <c r="P565" s="170"/>
      <c r="Q565" s="170"/>
      <c r="R565" s="170"/>
      <c r="S565" s="170"/>
      <c r="T565" s="327">
        <v>564</v>
      </c>
      <c r="U565" s="373" t="s">
        <v>642</v>
      </c>
      <c r="V565" s="376">
        <v>2</v>
      </c>
      <c r="X565" s="270"/>
      <c r="Y565" s="270"/>
      <c r="Z565" s="376">
        <v>2</v>
      </c>
      <c r="AB565" s="83"/>
      <c r="AC565" s="83"/>
      <c r="AD565" s="83"/>
      <c r="AE565" s="83"/>
      <c r="AF565" s="83"/>
      <c r="AG565" s="83"/>
      <c r="AH565" s="83"/>
      <c r="AI565" s="83"/>
      <c r="AJ565" s="83"/>
      <c r="AK565" s="83"/>
      <c r="AL565" s="83"/>
      <c r="AM565" s="83"/>
      <c r="AN565" s="83"/>
      <c r="AO565" s="83"/>
      <c r="AP565" s="83"/>
      <c r="AQ565" s="83"/>
      <c r="AR565" s="83"/>
      <c r="AS565" s="83"/>
      <c r="AT565" s="83"/>
      <c r="AU565" s="83"/>
      <c r="AV565" s="83"/>
      <c r="AW565" s="83"/>
      <c r="AX565" s="83"/>
      <c r="AY565" s="83"/>
      <c r="AZ565" s="83"/>
      <c r="BA565" s="83"/>
      <c r="BB565" s="83"/>
    </row>
    <row r="566" spans="10:54" s="228" customFormat="1" x14ac:dyDescent="0.2">
      <c r="J566" s="361"/>
      <c r="K566" s="360"/>
      <c r="L566" s="343"/>
      <c r="M566" s="343"/>
      <c r="N566" s="170"/>
      <c r="O566" s="170"/>
      <c r="P566" s="170"/>
      <c r="Q566" s="170"/>
      <c r="R566" s="170"/>
      <c r="S566" s="170"/>
      <c r="T566" s="327">
        <v>565</v>
      </c>
      <c r="U566" s="373" t="s">
        <v>643</v>
      </c>
      <c r="V566" s="376">
        <v>2</v>
      </c>
      <c r="X566" s="270"/>
      <c r="Y566" s="270"/>
      <c r="Z566" s="376">
        <v>2</v>
      </c>
      <c r="AB566" s="83"/>
      <c r="AC566" s="83"/>
      <c r="AD566" s="83"/>
      <c r="AE566" s="83"/>
      <c r="AF566" s="83"/>
      <c r="AG566" s="83"/>
      <c r="AH566" s="83"/>
      <c r="AI566" s="83"/>
      <c r="AJ566" s="83"/>
      <c r="AK566" s="83"/>
      <c r="AL566" s="83"/>
      <c r="AM566" s="83"/>
      <c r="AN566" s="83"/>
      <c r="AO566" s="83"/>
      <c r="AP566" s="83"/>
      <c r="AQ566" s="83"/>
      <c r="AR566" s="83"/>
      <c r="AS566" s="83"/>
      <c r="AT566" s="83"/>
      <c r="AU566" s="83"/>
      <c r="AV566" s="83"/>
      <c r="AW566" s="83"/>
      <c r="AX566" s="83"/>
      <c r="AY566" s="83"/>
      <c r="AZ566" s="83"/>
      <c r="BA566" s="83"/>
      <c r="BB566" s="83"/>
    </row>
    <row r="567" spans="10:54" s="228" customFormat="1" x14ac:dyDescent="0.2">
      <c r="J567" s="361"/>
      <c r="K567" s="360"/>
      <c r="L567" s="343"/>
      <c r="M567" s="343"/>
      <c r="N567" s="170"/>
      <c r="O567" s="170"/>
      <c r="P567" s="170"/>
      <c r="Q567" s="170"/>
      <c r="R567" s="170"/>
      <c r="S567" s="170"/>
      <c r="T567" s="327">
        <v>566</v>
      </c>
      <c r="U567" s="373" t="s">
        <v>644</v>
      </c>
      <c r="V567" s="376">
        <v>2</v>
      </c>
      <c r="X567" s="270"/>
      <c r="Y567" s="270"/>
      <c r="Z567" s="376">
        <v>2</v>
      </c>
      <c r="AB567" s="83"/>
      <c r="AC567" s="83"/>
      <c r="AD567" s="83"/>
      <c r="AE567" s="83"/>
      <c r="AF567" s="83"/>
      <c r="AG567" s="83"/>
      <c r="AH567" s="83"/>
      <c r="AI567" s="83"/>
      <c r="AJ567" s="83"/>
      <c r="AK567" s="83"/>
      <c r="AL567" s="83"/>
      <c r="AM567" s="83"/>
      <c r="AN567" s="83"/>
      <c r="AO567" s="83"/>
      <c r="AP567" s="83"/>
      <c r="AQ567" s="83"/>
      <c r="AR567" s="83"/>
      <c r="AS567" s="83"/>
      <c r="AT567" s="83"/>
      <c r="AU567" s="83"/>
      <c r="AV567" s="83"/>
      <c r="AW567" s="83"/>
      <c r="AX567" s="83"/>
      <c r="AY567" s="83"/>
      <c r="AZ567" s="83"/>
      <c r="BA567" s="83"/>
      <c r="BB567" s="83"/>
    </row>
    <row r="568" spans="10:54" s="228" customFormat="1" x14ac:dyDescent="0.2">
      <c r="J568" s="361"/>
      <c r="K568" s="360"/>
      <c r="L568" s="343"/>
      <c r="M568" s="343"/>
      <c r="N568" s="170"/>
      <c r="O568" s="170"/>
      <c r="P568" s="170"/>
      <c r="Q568" s="170"/>
      <c r="R568" s="170"/>
      <c r="S568" s="170"/>
      <c r="T568" s="327">
        <v>567</v>
      </c>
      <c r="U568" s="373" t="s">
        <v>645</v>
      </c>
      <c r="V568" s="376">
        <v>2</v>
      </c>
      <c r="X568" s="270"/>
      <c r="Y568" s="270"/>
      <c r="Z568" s="376">
        <v>2</v>
      </c>
      <c r="AB568" s="83"/>
      <c r="AC568" s="83"/>
      <c r="AD568" s="83"/>
      <c r="AE568" s="83"/>
      <c r="AF568" s="83"/>
      <c r="AG568" s="83"/>
      <c r="AH568" s="83"/>
      <c r="AI568" s="83"/>
      <c r="AJ568" s="83"/>
      <c r="AK568" s="83"/>
      <c r="AL568" s="83"/>
      <c r="AM568" s="83"/>
      <c r="AN568" s="83"/>
      <c r="AO568" s="83"/>
      <c r="AP568" s="83"/>
      <c r="AQ568" s="83"/>
      <c r="AR568" s="83"/>
      <c r="AS568" s="83"/>
      <c r="AT568" s="83"/>
      <c r="AU568" s="83"/>
      <c r="AV568" s="83"/>
      <c r="AW568" s="83"/>
      <c r="AX568" s="83"/>
      <c r="AY568" s="83"/>
      <c r="AZ568" s="83"/>
      <c r="BA568" s="83"/>
      <c r="BB568" s="83"/>
    </row>
    <row r="569" spans="10:54" s="228" customFormat="1" x14ac:dyDescent="0.2">
      <c r="J569" s="361"/>
      <c r="K569" s="360"/>
      <c r="L569" s="343"/>
      <c r="M569" s="343"/>
      <c r="N569" s="170"/>
      <c r="O569" s="170"/>
      <c r="P569" s="170"/>
      <c r="Q569" s="170"/>
      <c r="R569" s="170"/>
      <c r="S569" s="170"/>
      <c r="T569" s="327">
        <v>568</v>
      </c>
      <c r="U569" s="373" t="s">
        <v>646</v>
      </c>
      <c r="V569" s="376">
        <v>2</v>
      </c>
      <c r="X569" s="270"/>
      <c r="Y569" s="270"/>
      <c r="Z569" s="376">
        <v>2</v>
      </c>
      <c r="AB569" s="83"/>
      <c r="AC569" s="83"/>
      <c r="AD569" s="83"/>
      <c r="AE569" s="83"/>
      <c r="AF569" s="83"/>
      <c r="AG569" s="83"/>
      <c r="AH569" s="83"/>
      <c r="AI569" s="83"/>
      <c r="AJ569" s="83"/>
      <c r="AK569" s="83"/>
      <c r="AL569" s="83"/>
      <c r="AM569" s="83"/>
      <c r="AN569" s="83"/>
      <c r="AO569" s="83"/>
      <c r="AP569" s="83"/>
      <c r="AQ569" s="83"/>
      <c r="AR569" s="83"/>
      <c r="AS569" s="83"/>
      <c r="AT569" s="83"/>
      <c r="AU569" s="83"/>
      <c r="AV569" s="83"/>
      <c r="AW569" s="83"/>
      <c r="AX569" s="83"/>
      <c r="AY569" s="83"/>
      <c r="AZ569" s="83"/>
      <c r="BA569" s="83"/>
      <c r="BB569" s="83"/>
    </row>
    <row r="570" spans="10:54" s="228" customFormat="1" x14ac:dyDescent="0.2">
      <c r="J570" s="361"/>
      <c r="K570" s="360"/>
      <c r="L570" s="343"/>
      <c r="M570" s="343"/>
      <c r="N570" s="170"/>
      <c r="O570" s="170"/>
      <c r="P570" s="170"/>
      <c r="Q570" s="170"/>
      <c r="R570" s="170"/>
      <c r="S570" s="170"/>
      <c r="T570" s="327">
        <v>569</v>
      </c>
      <c r="U570" s="373" t="s">
        <v>647</v>
      </c>
      <c r="V570" s="376">
        <v>2</v>
      </c>
      <c r="X570" s="270"/>
      <c r="Y570" s="270"/>
      <c r="Z570" s="376">
        <v>2</v>
      </c>
      <c r="AB570" s="83"/>
      <c r="AC570" s="83"/>
      <c r="AD570" s="83"/>
      <c r="AE570" s="83"/>
      <c r="AF570" s="83"/>
      <c r="AG570" s="83"/>
      <c r="AH570" s="83"/>
      <c r="AI570" s="83"/>
      <c r="AJ570" s="83"/>
      <c r="AK570" s="83"/>
      <c r="AL570" s="83"/>
      <c r="AM570" s="83"/>
      <c r="AN570" s="83"/>
      <c r="AO570" s="83"/>
      <c r="AP570" s="83"/>
      <c r="AQ570" s="83"/>
      <c r="AR570" s="83"/>
      <c r="AS570" s="83"/>
      <c r="AT570" s="83"/>
      <c r="AU570" s="83"/>
      <c r="AV570" s="83"/>
      <c r="AW570" s="83"/>
      <c r="AX570" s="83"/>
      <c r="AY570" s="83"/>
      <c r="AZ570" s="83"/>
      <c r="BA570" s="83"/>
      <c r="BB570" s="83"/>
    </row>
    <row r="571" spans="10:54" s="228" customFormat="1" x14ac:dyDescent="0.2">
      <c r="J571" s="361"/>
      <c r="K571" s="360"/>
      <c r="L571" s="343"/>
      <c r="M571" s="343"/>
      <c r="N571" s="170"/>
      <c r="O571" s="170"/>
      <c r="P571" s="170"/>
      <c r="Q571" s="170"/>
      <c r="R571" s="170"/>
      <c r="S571" s="170"/>
      <c r="T571" s="327">
        <v>570</v>
      </c>
      <c r="U571" s="373" t="s">
        <v>648</v>
      </c>
      <c r="V571" s="376">
        <v>2</v>
      </c>
      <c r="X571" s="270"/>
      <c r="Y571" s="270"/>
      <c r="Z571" s="376">
        <v>2</v>
      </c>
      <c r="AB571" s="83"/>
      <c r="AC571" s="83"/>
      <c r="AD571" s="83"/>
      <c r="AE571" s="83"/>
      <c r="AF571" s="83"/>
      <c r="AG571" s="83"/>
      <c r="AH571" s="83"/>
      <c r="AI571" s="83"/>
      <c r="AJ571" s="83"/>
      <c r="AK571" s="83"/>
      <c r="AL571" s="83"/>
      <c r="AM571" s="83"/>
      <c r="AN571" s="83"/>
      <c r="AO571" s="83"/>
      <c r="AP571" s="83"/>
      <c r="AQ571" s="83"/>
      <c r="AR571" s="83"/>
      <c r="AS571" s="83"/>
      <c r="AT571" s="83"/>
      <c r="AU571" s="83"/>
      <c r="AV571" s="83"/>
      <c r="AW571" s="83"/>
      <c r="AX571" s="83"/>
      <c r="AY571" s="83"/>
      <c r="AZ571" s="83"/>
      <c r="BA571" s="83"/>
      <c r="BB571" s="83"/>
    </row>
    <row r="572" spans="10:54" s="228" customFormat="1" x14ac:dyDescent="0.2">
      <c r="J572" s="361"/>
      <c r="K572" s="360"/>
      <c r="L572" s="343"/>
      <c r="M572" s="343"/>
      <c r="N572" s="170"/>
      <c r="O572" s="170"/>
      <c r="P572" s="170"/>
      <c r="Q572" s="170"/>
      <c r="R572" s="170"/>
      <c r="S572" s="170"/>
      <c r="T572" s="327">
        <v>571</v>
      </c>
      <c r="U572" s="373" t="s">
        <v>649</v>
      </c>
      <c r="V572" s="376">
        <v>2</v>
      </c>
      <c r="X572" s="270"/>
      <c r="Y572" s="270"/>
      <c r="Z572" s="376">
        <v>2</v>
      </c>
      <c r="AB572" s="83"/>
      <c r="AC572" s="83"/>
      <c r="AD572" s="83"/>
      <c r="AE572" s="83"/>
      <c r="AF572" s="83"/>
      <c r="AG572" s="83"/>
      <c r="AH572" s="83"/>
      <c r="AI572" s="83"/>
      <c r="AJ572" s="83"/>
      <c r="AK572" s="83"/>
      <c r="AL572" s="83"/>
      <c r="AM572" s="83"/>
      <c r="AN572" s="83"/>
      <c r="AO572" s="83"/>
      <c r="AP572" s="83"/>
      <c r="AQ572" s="83"/>
      <c r="AR572" s="83"/>
      <c r="AS572" s="83"/>
      <c r="AT572" s="83"/>
      <c r="AU572" s="83"/>
      <c r="AV572" s="83"/>
      <c r="AW572" s="83"/>
      <c r="AX572" s="83"/>
      <c r="AY572" s="83"/>
      <c r="AZ572" s="83"/>
      <c r="BA572" s="83"/>
      <c r="BB572" s="83"/>
    </row>
    <row r="573" spans="10:54" s="228" customFormat="1" x14ac:dyDescent="0.2">
      <c r="J573" s="361"/>
      <c r="K573" s="360"/>
      <c r="L573" s="343"/>
      <c r="M573" s="343"/>
      <c r="N573" s="170"/>
      <c r="O573" s="170"/>
      <c r="P573" s="170"/>
      <c r="Q573" s="170"/>
      <c r="R573" s="170"/>
      <c r="S573" s="170"/>
      <c r="T573" s="327">
        <v>572</v>
      </c>
      <c r="U573" s="373" t="s">
        <v>650</v>
      </c>
      <c r="V573" s="376">
        <v>2</v>
      </c>
      <c r="X573" s="270"/>
      <c r="Y573" s="270"/>
      <c r="Z573" s="376">
        <v>2</v>
      </c>
      <c r="AB573" s="83"/>
      <c r="AC573" s="83"/>
      <c r="AD573" s="83"/>
      <c r="AE573" s="83"/>
      <c r="AF573" s="83"/>
      <c r="AG573" s="83"/>
      <c r="AH573" s="83"/>
      <c r="AI573" s="83"/>
      <c r="AJ573" s="83"/>
      <c r="AK573" s="83"/>
      <c r="AL573" s="83"/>
      <c r="AM573" s="83"/>
      <c r="AN573" s="83"/>
      <c r="AO573" s="83"/>
      <c r="AP573" s="83"/>
      <c r="AQ573" s="83"/>
      <c r="AR573" s="83"/>
      <c r="AS573" s="83"/>
      <c r="AT573" s="83"/>
      <c r="AU573" s="83"/>
      <c r="AV573" s="83"/>
      <c r="AW573" s="83"/>
      <c r="AX573" s="83"/>
      <c r="AY573" s="83"/>
      <c r="AZ573" s="83"/>
      <c r="BA573" s="83"/>
      <c r="BB573" s="83"/>
    </row>
    <row r="574" spans="10:54" s="228" customFormat="1" x14ac:dyDescent="0.2">
      <c r="J574" s="361"/>
      <c r="K574" s="360"/>
      <c r="L574" s="343"/>
      <c r="M574" s="343"/>
      <c r="N574" s="170"/>
      <c r="O574" s="170"/>
      <c r="P574" s="170"/>
      <c r="Q574" s="170"/>
      <c r="R574" s="170"/>
      <c r="S574" s="170"/>
      <c r="T574" s="327">
        <v>573</v>
      </c>
      <c r="U574" s="373" t="s">
        <v>651</v>
      </c>
      <c r="V574" s="376">
        <v>2</v>
      </c>
      <c r="X574" s="270"/>
      <c r="Y574" s="270"/>
      <c r="Z574" s="376">
        <v>2</v>
      </c>
      <c r="AB574" s="83"/>
      <c r="AC574" s="83"/>
      <c r="AD574" s="83"/>
      <c r="AE574" s="83"/>
      <c r="AF574" s="83"/>
      <c r="AG574" s="83"/>
      <c r="AH574" s="83"/>
      <c r="AI574" s="83"/>
      <c r="AJ574" s="83"/>
      <c r="AK574" s="83"/>
      <c r="AL574" s="83"/>
      <c r="AM574" s="83"/>
      <c r="AN574" s="83"/>
      <c r="AO574" s="83"/>
      <c r="AP574" s="83"/>
      <c r="AQ574" s="83"/>
      <c r="AR574" s="83"/>
      <c r="AS574" s="83"/>
      <c r="AT574" s="83"/>
      <c r="AU574" s="83"/>
      <c r="AV574" s="83"/>
      <c r="AW574" s="83"/>
      <c r="AX574" s="83"/>
      <c r="AY574" s="83"/>
      <c r="AZ574" s="83"/>
      <c r="BA574" s="83"/>
      <c r="BB574" s="83"/>
    </row>
    <row r="575" spans="10:54" s="228" customFormat="1" x14ac:dyDescent="0.2">
      <c r="J575" s="361"/>
      <c r="K575" s="360"/>
      <c r="L575" s="343"/>
      <c r="M575" s="343"/>
      <c r="N575" s="170"/>
      <c r="O575" s="170"/>
      <c r="P575" s="170"/>
      <c r="Q575" s="170"/>
      <c r="R575" s="170"/>
      <c r="S575" s="170"/>
      <c r="T575" s="327">
        <v>574</v>
      </c>
      <c r="U575" s="373" t="s">
        <v>652</v>
      </c>
      <c r="V575" s="376">
        <v>2</v>
      </c>
      <c r="X575" s="270"/>
      <c r="Y575" s="270"/>
      <c r="Z575" s="376">
        <v>2</v>
      </c>
      <c r="AB575" s="83"/>
      <c r="AC575" s="83"/>
      <c r="AD575" s="83"/>
      <c r="AE575" s="83"/>
      <c r="AF575" s="83"/>
      <c r="AG575" s="83"/>
      <c r="AH575" s="83"/>
      <c r="AI575" s="83"/>
      <c r="AJ575" s="83"/>
      <c r="AK575" s="83"/>
      <c r="AL575" s="83"/>
      <c r="AM575" s="83"/>
      <c r="AN575" s="83"/>
      <c r="AO575" s="83"/>
      <c r="AP575" s="83"/>
      <c r="AQ575" s="83"/>
      <c r="AR575" s="83"/>
      <c r="AS575" s="83"/>
      <c r="AT575" s="83"/>
      <c r="AU575" s="83"/>
      <c r="AV575" s="83"/>
      <c r="AW575" s="83"/>
      <c r="AX575" s="83"/>
      <c r="AY575" s="83"/>
      <c r="AZ575" s="83"/>
      <c r="BA575" s="83"/>
      <c r="BB575" s="83"/>
    </row>
    <row r="576" spans="10:54" s="228" customFormat="1" x14ac:dyDescent="0.2">
      <c r="J576" s="361"/>
      <c r="K576" s="360"/>
      <c r="L576" s="343"/>
      <c r="M576" s="343"/>
      <c r="N576" s="170"/>
      <c r="O576" s="170"/>
      <c r="P576" s="170"/>
      <c r="Q576" s="170"/>
      <c r="R576" s="170"/>
      <c r="S576" s="170"/>
      <c r="T576" s="327">
        <v>575</v>
      </c>
      <c r="U576" s="373" t="s">
        <v>653</v>
      </c>
      <c r="V576" s="376">
        <v>2</v>
      </c>
      <c r="X576" s="270"/>
      <c r="Y576" s="270"/>
      <c r="Z576" s="376">
        <v>2</v>
      </c>
      <c r="AB576" s="83"/>
      <c r="AC576" s="83"/>
      <c r="AD576" s="83"/>
      <c r="AE576" s="83"/>
      <c r="AF576" s="83"/>
      <c r="AG576" s="83"/>
      <c r="AH576" s="83"/>
      <c r="AI576" s="83"/>
      <c r="AJ576" s="83"/>
      <c r="AK576" s="83"/>
      <c r="AL576" s="83"/>
      <c r="AM576" s="83"/>
      <c r="AN576" s="83"/>
      <c r="AO576" s="83"/>
      <c r="AP576" s="83"/>
      <c r="AQ576" s="83"/>
      <c r="AR576" s="83"/>
      <c r="AS576" s="83"/>
      <c r="AT576" s="83"/>
      <c r="AU576" s="83"/>
      <c r="AV576" s="83"/>
      <c r="AW576" s="83"/>
      <c r="AX576" s="83"/>
      <c r="AY576" s="83"/>
      <c r="AZ576" s="83"/>
      <c r="BA576" s="83"/>
      <c r="BB576" s="83"/>
    </row>
    <row r="577" spans="10:54" s="228" customFormat="1" x14ac:dyDescent="0.2">
      <c r="J577" s="361"/>
      <c r="K577" s="360"/>
      <c r="L577" s="343"/>
      <c r="M577" s="343"/>
      <c r="N577" s="170"/>
      <c r="O577" s="170"/>
      <c r="P577" s="170"/>
      <c r="Q577" s="170"/>
      <c r="R577" s="170"/>
      <c r="S577" s="170"/>
      <c r="T577" s="327">
        <v>576</v>
      </c>
      <c r="U577" s="373" t="s">
        <v>654</v>
      </c>
      <c r="V577" s="376">
        <v>2</v>
      </c>
      <c r="X577" s="270"/>
      <c r="Y577" s="270"/>
      <c r="Z577" s="376">
        <v>2</v>
      </c>
      <c r="AB577" s="83"/>
      <c r="AC577" s="83"/>
      <c r="AD577" s="83"/>
      <c r="AE577" s="83"/>
      <c r="AF577" s="83"/>
      <c r="AG577" s="83"/>
      <c r="AH577" s="83"/>
      <c r="AI577" s="83"/>
      <c r="AJ577" s="83"/>
      <c r="AK577" s="83"/>
      <c r="AL577" s="83"/>
      <c r="AM577" s="83"/>
      <c r="AN577" s="83"/>
      <c r="AO577" s="83"/>
      <c r="AP577" s="83"/>
      <c r="AQ577" s="83"/>
      <c r="AR577" s="83"/>
      <c r="AS577" s="83"/>
      <c r="AT577" s="83"/>
      <c r="AU577" s="83"/>
      <c r="AV577" s="83"/>
      <c r="AW577" s="83"/>
      <c r="AX577" s="83"/>
      <c r="AY577" s="83"/>
      <c r="AZ577" s="83"/>
      <c r="BA577" s="83"/>
      <c r="BB577" s="83"/>
    </row>
    <row r="578" spans="10:54" s="228" customFormat="1" x14ac:dyDescent="0.2">
      <c r="J578" s="361"/>
      <c r="K578" s="360"/>
      <c r="L578" s="343"/>
      <c r="M578" s="343"/>
      <c r="N578" s="170"/>
      <c r="O578" s="170"/>
      <c r="P578" s="170"/>
      <c r="Q578" s="170"/>
      <c r="R578" s="170"/>
      <c r="S578" s="170"/>
      <c r="T578" s="327">
        <v>577</v>
      </c>
      <c r="U578" s="373" t="s">
        <v>655</v>
      </c>
      <c r="V578" s="376">
        <v>2</v>
      </c>
      <c r="X578" s="270"/>
      <c r="Y578" s="270"/>
      <c r="Z578" s="376">
        <v>2</v>
      </c>
      <c r="AB578" s="83"/>
      <c r="AC578" s="83"/>
      <c r="AD578" s="83"/>
      <c r="AE578" s="83"/>
      <c r="AF578" s="83"/>
      <c r="AG578" s="83"/>
      <c r="AH578" s="83"/>
      <c r="AI578" s="83"/>
      <c r="AJ578" s="83"/>
      <c r="AK578" s="83"/>
      <c r="AL578" s="83"/>
      <c r="AM578" s="83"/>
      <c r="AN578" s="83"/>
      <c r="AO578" s="83"/>
      <c r="AP578" s="83"/>
      <c r="AQ578" s="83"/>
      <c r="AR578" s="83"/>
      <c r="AS578" s="83"/>
      <c r="AT578" s="83"/>
      <c r="AU578" s="83"/>
      <c r="AV578" s="83"/>
      <c r="AW578" s="83"/>
      <c r="AX578" s="83"/>
      <c r="AY578" s="83"/>
      <c r="AZ578" s="83"/>
      <c r="BA578" s="83"/>
      <c r="BB578" s="83"/>
    </row>
    <row r="579" spans="10:54" s="228" customFormat="1" x14ac:dyDescent="0.2">
      <c r="J579" s="361"/>
      <c r="K579" s="360"/>
      <c r="L579" s="343"/>
      <c r="M579" s="343"/>
      <c r="N579" s="170"/>
      <c r="O579" s="170"/>
      <c r="P579" s="170"/>
      <c r="Q579" s="170"/>
      <c r="R579" s="170"/>
      <c r="S579" s="170"/>
      <c r="T579" s="327">
        <v>578</v>
      </c>
      <c r="U579" s="373" t="s">
        <v>656</v>
      </c>
      <c r="V579" s="376">
        <v>2</v>
      </c>
      <c r="X579" s="270"/>
      <c r="Y579" s="270"/>
      <c r="Z579" s="376">
        <v>2</v>
      </c>
      <c r="AB579" s="83"/>
      <c r="AC579" s="83"/>
      <c r="AD579" s="83"/>
      <c r="AE579" s="83"/>
      <c r="AF579" s="83"/>
      <c r="AG579" s="83"/>
      <c r="AH579" s="83"/>
      <c r="AI579" s="83"/>
      <c r="AJ579" s="83"/>
      <c r="AK579" s="83"/>
      <c r="AL579" s="83"/>
      <c r="AM579" s="83"/>
      <c r="AN579" s="83"/>
      <c r="AO579" s="83"/>
      <c r="AP579" s="83"/>
      <c r="AQ579" s="83"/>
      <c r="AR579" s="83"/>
      <c r="AS579" s="83"/>
      <c r="AT579" s="83"/>
      <c r="AU579" s="83"/>
      <c r="AV579" s="83"/>
      <c r="AW579" s="83"/>
      <c r="AX579" s="83"/>
      <c r="AY579" s="83"/>
      <c r="AZ579" s="83"/>
      <c r="BA579" s="83"/>
      <c r="BB579" s="83"/>
    </row>
    <row r="580" spans="10:54" s="228" customFormat="1" x14ac:dyDescent="0.2">
      <c r="J580" s="361"/>
      <c r="K580" s="360"/>
      <c r="L580" s="343"/>
      <c r="M580" s="343"/>
      <c r="N580" s="170"/>
      <c r="O580" s="170"/>
      <c r="P580" s="170"/>
      <c r="Q580" s="170"/>
      <c r="R580" s="170"/>
      <c r="S580" s="170"/>
      <c r="T580" s="327">
        <v>579</v>
      </c>
      <c r="U580" s="373" t="s">
        <v>657</v>
      </c>
      <c r="V580" s="376">
        <v>2</v>
      </c>
      <c r="X580" s="270"/>
      <c r="Y580" s="270"/>
      <c r="Z580" s="376">
        <v>2</v>
      </c>
      <c r="AB580" s="83"/>
      <c r="AC580" s="83"/>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row>
    <row r="581" spans="10:54" s="228" customFormat="1" x14ac:dyDescent="0.2">
      <c r="J581" s="361"/>
      <c r="K581" s="360"/>
      <c r="L581" s="343"/>
      <c r="M581" s="343"/>
      <c r="N581" s="170"/>
      <c r="O581" s="170"/>
      <c r="P581" s="170"/>
      <c r="Q581" s="170"/>
      <c r="R581" s="170"/>
      <c r="S581" s="170"/>
      <c r="T581" s="327">
        <v>580</v>
      </c>
      <c r="U581" s="373" t="s">
        <v>658</v>
      </c>
      <c r="V581" s="376">
        <v>2</v>
      </c>
      <c r="X581" s="270"/>
      <c r="Y581" s="270"/>
      <c r="Z581" s="376">
        <v>2</v>
      </c>
      <c r="AB581" s="83"/>
      <c r="AC581" s="83"/>
      <c r="AD581" s="83"/>
      <c r="AE581" s="83"/>
      <c r="AF581" s="83"/>
      <c r="AG581" s="83"/>
      <c r="AH581" s="83"/>
      <c r="AI581" s="83"/>
      <c r="AJ581" s="83"/>
      <c r="AK581" s="83"/>
      <c r="AL581" s="83"/>
      <c r="AM581" s="83"/>
      <c r="AN581" s="83"/>
      <c r="AO581" s="83"/>
      <c r="AP581" s="83"/>
      <c r="AQ581" s="83"/>
      <c r="AR581" s="83"/>
      <c r="AS581" s="83"/>
      <c r="AT581" s="83"/>
      <c r="AU581" s="83"/>
      <c r="AV581" s="83"/>
      <c r="AW581" s="83"/>
      <c r="AX581" s="83"/>
      <c r="AY581" s="83"/>
      <c r="AZ581" s="83"/>
      <c r="BA581" s="83"/>
      <c r="BB581" s="83"/>
    </row>
    <row r="582" spans="10:54" s="228" customFormat="1" x14ac:dyDescent="0.2">
      <c r="J582" s="361"/>
      <c r="K582" s="360"/>
      <c r="L582" s="343"/>
      <c r="M582" s="343"/>
      <c r="N582" s="170"/>
      <c r="O582" s="170"/>
      <c r="P582" s="170"/>
      <c r="Q582" s="170"/>
      <c r="R582" s="170"/>
      <c r="S582" s="170"/>
      <c r="T582" s="327">
        <v>581</v>
      </c>
      <c r="U582" s="373" t="s">
        <v>659</v>
      </c>
      <c r="V582" s="376">
        <v>2</v>
      </c>
      <c r="X582" s="270"/>
      <c r="Y582" s="270"/>
      <c r="Z582" s="376">
        <v>2</v>
      </c>
      <c r="AB582" s="83"/>
      <c r="AC582" s="83"/>
      <c r="AD582" s="83"/>
      <c r="AE582" s="83"/>
      <c r="AF582" s="83"/>
      <c r="AG582" s="83"/>
      <c r="AH582" s="83"/>
      <c r="AI582" s="83"/>
      <c r="AJ582" s="83"/>
      <c r="AK582" s="83"/>
      <c r="AL582" s="83"/>
      <c r="AM582" s="83"/>
      <c r="AN582" s="83"/>
      <c r="AO582" s="83"/>
      <c r="AP582" s="83"/>
      <c r="AQ582" s="83"/>
      <c r="AR582" s="83"/>
      <c r="AS582" s="83"/>
      <c r="AT582" s="83"/>
      <c r="AU582" s="83"/>
      <c r="AV582" s="83"/>
      <c r="AW582" s="83"/>
      <c r="AX582" s="83"/>
      <c r="AY582" s="83"/>
      <c r="AZ582" s="83"/>
      <c r="BA582" s="83"/>
      <c r="BB582" s="83"/>
    </row>
    <row r="583" spans="10:54" s="228" customFormat="1" x14ac:dyDescent="0.2">
      <c r="J583" s="361"/>
      <c r="K583" s="360"/>
      <c r="L583" s="343"/>
      <c r="M583" s="343"/>
      <c r="N583" s="170"/>
      <c r="O583" s="170"/>
      <c r="P583" s="170"/>
      <c r="Q583" s="170"/>
      <c r="R583" s="170"/>
      <c r="S583" s="170"/>
      <c r="T583" s="327">
        <v>582</v>
      </c>
      <c r="U583" s="373" t="s">
        <v>660</v>
      </c>
      <c r="V583" s="376">
        <v>2</v>
      </c>
      <c r="X583" s="270"/>
      <c r="Y583" s="270"/>
      <c r="Z583" s="376">
        <v>2</v>
      </c>
      <c r="AB583" s="83"/>
      <c r="AC583" s="83"/>
      <c r="AD583" s="83"/>
      <c r="AE583" s="83"/>
      <c r="AF583" s="83"/>
      <c r="AG583" s="83"/>
      <c r="AH583" s="83"/>
      <c r="AI583" s="83"/>
      <c r="AJ583" s="83"/>
      <c r="AK583" s="83"/>
      <c r="AL583" s="83"/>
      <c r="AM583" s="83"/>
      <c r="AN583" s="83"/>
      <c r="AO583" s="83"/>
      <c r="AP583" s="83"/>
      <c r="AQ583" s="83"/>
      <c r="AR583" s="83"/>
      <c r="AS583" s="83"/>
      <c r="AT583" s="83"/>
      <c r="AU583" s="83"/>
      <c r="AV583" s="83"/>
      <c r="AW583" s="83"/>
      <c r="AX583" s="83"/>
      <c r="AY583" s="83"/>
      <c r="AZ583" s="83"/>
      <c r="BA583" s="83"/>
      <c r="BB583" s="83"/>
    </row>
    <row r="584" spans="10:54" s="228" customFormat="1" x14ac:dyDescent="0.2">
      <c r="J584" s="361"/>
      <c r="K584" s="360"/>
      <c r="L584" s="343"/>
      <c r="M584" s="343"/>
      <c r="N584" s="170"/>
      <c r="O584" s="170"/>
      <c r="P584" s="170"/>
      <c r="Q584" s="170"/>
      <c r="R584" s="170"/>
      <c r="S584" s="170"/>
      <c r="T584" s="327">
        <v>583</v>
      </c>
      <c r="U584" s="373" t="s">
        <v>661</v>
      </c>
      <c r="V584" s="376">
        <v>2</v>
      </c>
      <c r="X584" s="270"/>
      <c r="Y584" s="270"/>
      <c r="Z584" s="376">
        <v>2</v>
      </c>
      <c r="AB584" s="83"/>
      <c r="AC584" s="83"/>
      <c r="AD584" s="83"/>
      <c r="AE584" s="83"/>
      <c r="AF584" s="83"/>
      <c r="AG584" s="83"/>
      <c r="AH584" s="83"/>
      <c r="AI584" s="83"/>
      <c r="AJ584" s="83"/>
      <c r="AK584" s="83"/>
      <c r="AL584" s="83"/>
      <c r="AM584" s="83"/>
      <c r="AN584" s="83"/>
      <c r="AO584" s="83"/>
      <c r="AP584" s="83"/>
      <c r="AQ584" s="83"/>
      <c r="AR584" s="83"/>
      <c r="AS584" s="83"/>
      <c r="AT584" s="83"/>
      <c r="AU584" s="83"/>
      <c r="AV584" s="83"/>
      <c r="AW584" s="83"/>
      <c r="AX584" s="83"/>
      <c r="AY584" s="83"/>
      <c r="AZ584" s="83"/>
      <c r="BA584" s="83"/>
      <c r="BB584" s="83"/>
    </row>
    <row r="585" spans="10:54" s="228" customFormat="1" x14ac:dyDescent="0.2">
      <c r="J585" s="361"/>
      <c r="K585" s="360"/>
      <c r="L585" s="343"/>
      <c r="M585" s="343"/>
      <c r="N585" s="170"/>
      <c r="O585" s="170"/>
      <c r="P585" s="170"/>
      <c r="Q585" s="170"/>
      <c r="R585" s="170"/>
      <c r="S585" s="170"/>
      <c r="T585" s="327">
        <v>584</v>
      </c>
      <c r="U585" s="373" t="s">
        <v>662</v>
      </c>
      <c r="V585" s="376">
        <v>2</v>
      </c>
      <c r="X585" s="270"/>
      <c r="Y585" s="270"/>
      <c r="Z585" s="376">
        <v>2</v>
      </c>
      <c r="AB585" s="83"/>
      <c r="AC585" s="83"/>
      <c r="AD585" s="83"/>
      <c r="AE585" s="83"/>
      <c r="AF585" s="83"/>
      <c r="AG585" s="83"/>
      <c r="AH585" s="83"/>
      <c r="AI585" s="83"/>
      <c r="AJ585" s="83"/>
      <c r="AK585" s="83"/>
      <c r="AL585" s="83"/>
      <c r="AM585" s="83"/>
      <c r="AN585" s="83"/>
      <c r="AO585" s="83"/>
      <c r="AP585" s="83"/>
      <c r="AQ585" s="83"/>
      <c r="AR585" s="83"/>
      <c r="AS585" s="83"/>
      <c r="AT585" s="83"/>
      <c r="AU585" s="83"/>
      <c r="AV585" s="83"/>
      <c r="AW585" s="83"/>
      <c r="AX585" s="83"/>
      <c r="AY585" s="83"/>
      <c r="AZ585" s="83"/>
      <c r="BA585" s="83"/>
      <c r="BB585" s="83"/>
    </row>
    <row r="586" spans="10:54" s="228" customFormat="1" x14ac:dyDescent="0.2">
      <c r="J586" s="361"/>
      <c r="K586" s="360"/>
      <c r="L586" s="343"/>
      <c r="M586" s="343"/>
      <c r="N586" s="170"/>
      <c r="O586" s="170"/>
      <c r="P586" s="170"/>
      <c r="Q586" s="170"/>
      <c r="R586" s="170"/>
      <c r="S586" s="170"/>
      <c r="T586" s="327">
        <v>585</v>
      </c>
      <c r="U586" s="373" t="s">
        <v>663</v>
      </c>
      <c r="V586" s="376">
        <v>2</v>
      </c>
      <c r="X586" s="270"/>
      <c r="Y586" s="270"/>
      <c r="Z586" s="376">
        <v>2</v>
      </c>
      <c r="AB586" s="83"/>
      <c r="AC586" s="83"/>
      <c r="AD586" s="83"/>
      <c r="AE586" s="83"/>
      <c r="AF586" s="83"/>
      <c r="AG586" s="83"/>
      <c r="AH586" s="83"/>
      <c r="AI586" s="83"/>
      <c r="AJ586" s="83"/>
      <c r="AK586" s="83"/>
      <c r="AL586" s="83"/>
      <c r="AM586" s="83"/>
      <c r="AN586" s="83"/>
      <c r="AO586" s="83"/>
      <c r="AP586" s="83"/>
      <c r="AQ586" s="83"/>
      <c r="AR586" s="83"/>
      <c r="AS586" s="83"/>
      <c r="AT586" s="83"/>
      <c r="AU586" s="83"/>
      <c r="AV586" s="83"/>
      <c r="AW586" s="83"/>
      <c r="AX586" s="83"/>
      <c r="AY586" s="83"/>
      <c r="AZ586" s="83"/>
      <c r="BA586" s="83"/>
      <c r="BB586" s="83"/>
    </row>
    <row r="587" spans="10:54" s="228" customFormat="1" x14ac:dyDescent="0.2">
      <c r="J587" s="361"/>
      <c r="K587" s="360"/>
      <c r="L587" s="343"/>
      <c r="M587" s="343"/>
      <c r="N587" s="170"/>
      <c r="O587" s="170"/>
      <c r="P587" s="170"/>
      <c r="Q587" s="170"/>
      <c r="R587" s="170"/>
      <c r="S587" s="170"/>
      <c r="T587" s="327">
        <v>586</v>
      </c>
      <c r="U587" s="373" t="s">
        <v>664</v>
      </c>
      <c r="V587" s="376">
        <v>2</v>
      </c>
      <c r="X587" s="270"/>
      <c r="Y587" s="270"/>
      <c r="Z587" s="376">
        <v>2</v>
      </c>
      <c r="AB587" s="83"/>
      <c r="AC587" s="83"/>
      <c r="AD587" s="83"/>
      <c r="AE587" s="83"/>
      <c r="AF587" s="83"/>
      <c r="AG587" s="83"/>
      <c r="AH587" s="83"/>
      <c r="AI587" s="83"/>
      <c r="AJ587" s="83"/>
      <c r="AK587" s="83"/>
      <c r="AL587" s="83"/>
      <c r="AM587" s="83"/>
      <c r="AN587" s="83"/>
      <c r="AO587" s="83"/>
      <c r="AP587" s="83"/>
      <c r="AQ587" s="83"/>
      <c r="AR587" s="83"/>
      <c r="AS587" s="83"/>
      <c r="AT587" s="83"/>
      <c r="AU587" s="83"/>
      <c r="AV587" s="83"/>
      <c r="AW587" s="83"/>
      <c r="AX587" s="83"/>
      <c r="AY587" s="83"/>
      <c r="AZ587" s="83"/>
      <c r="BA587" s="83"/>
      <c r="BB587" s="83"/>
    </row>
    <row r="588" spans="10:54" s="228" customFormat="1" x14ac:dyDescent="0.2">
      <c r="J588" s="361"/>
      <c r="K588" s="360"/>
      <c r="L588" s="343"/>
      <c r="M588" s="343"/>
      <c r="N588" s="170"/>
      <c r="O588" s="170"/>
      <c r="P588" s="170"/>
      <c r="Q588" s="170"/>
      <c r="R588" s="170"/>
      <c r="S588" s="170"/>
      <c r="T588" s="327">
        <v>587</v>
      </c>
      <c r="U588" s="373" t="s">
        <v>665</v>
      </c>
      <c r="V588" s="376">
        <v>2</v>
      </c>
      <c r="X588" s="270"/>
      <c r="Y588" s="270"/>
      <c r="Z588" s="376">
        <v>2</v>
      </c>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c r="AZ588" s="83"/>
      <c r="BA588" s="83"/>
      <c r="BB588" s="83"/>
    </row>
    <row r="589" spans="10:54" s="228" customFormat="1" x14ac:dyDescent="0.2">
      <c r="J589" s="361"/>
      <c r="K589" s="360"/>
      <c r="L589" s="343"/>
      <c r="M589" s="343"/>
      <c r="N589" s="170"/>
      <c r="O589" s="170"/>
      <c r="P589" s="170"/>
      <c r="Q589" s="170"/>
      <c r="R589" s="170"/>
      <c r="S589" s="170"/>
      <c r="T589" s="327">
        <v>588</v>
      </c>
      <c r="U589" s="373" t="s">
        <v>666</v>
      </c>
      <c r="V589" s="376">
        <v>2</v>
      </c>
      <c r="X589" s="270"/>
      <c r="Y589" s="270"/>
      <c r="Z589" s="376">
        <v>2</v>
      </c>
      <c r="AB589" s="83"/>
      <c r="AC589" s="83"/>
      <c r="AD589" s="83"/>
      <c r="AE589" s="83"/>
      <c r="AF589" s="83"/>
      <c r="AG589" s="83"/>
      <c r="AH589" s="83"/>
      <c r="AI589" s="83"/>
      <c r="AJ589" s="83"/>
      <c r="AK589" s="83"/>
      <c r="AL589" s="83"/>
      <c r="AM589" s="83"/>
      <c r="AN589" s="83"/>
      <c r="AO589" s="83"/>
      <c r="AP589" s="83"/>
      <c r="AQ589" s="83"/>
      <c r="AR589" s="83"/>
      <c r="AS589" s="83"/>
      <c r="AT589" s="83"/>
      <c r="AU589" s="83"/>
      <c r="AV589" s="83"/>
      <c r="AW589" s="83"/>
      <c r="AX589" s="83"/>
      <c r="AY589" s="83"/>
      <c r="AZ589" s="83"/>
      <c r="BA589" s="83"/>
      <c r="BB589" s="83"/>
    </row>
    <row r="590" spans="10:54" s="228" customFormat="1" x14ac:dyDescent="0.2">
      <c r="J590" s="361"/>
      <c r="K590" s="360"/>
      <c r="L590" s="343"/>
      <c r="M590" s="343"/>
      <c r="N590" s="170"/>
      <c r="O590" s="170"/>
      <c r="P590" s="170"/>
      <c r="Q590" s="170"/>
      <c r="R590" s="170"/>
      <c r="S590" s="170"/>
      <c r="T590" s="327">
        <v>589</v>
      </c>
      <c r="U590" s="373" t="s">
        <v>667</v>
      </c>
      <c r="V590" s="376">
        <v>2</v>
      </c>
      <c r="X590" s="270"/>
      <c r="Y590" s="270"/>
      <c r="Z590" s="376">
        <v>2</v>
      </c>
      <c r="AB590" s="83"/>
      <c r="AC590" s="83"/>
      <c r="AD590" s="83"/>
      <c r="AE590" s="83"/>
      <c r="AF590" s="83"/>
      <c r="AG590" s="83"/>
      <c r="AH590" s="83"/>
      <c r="AI590" s="83"/>
      <c r="AJ590" s="83"/>
      <c r="AK590" s="83"/>
      <c r="AL590" s="83"/>
      <c r="AM590" s="83"/>
      <c r="AN590" s="83"/>
      <c r="AO590" s="83"/>
      <c r="AP590" s="83"/>
      <c r="AQ590" s="83"/>
      <c r="AR590" s="83"/>
      <c r="AS590" s="83"/>
      <c r="AT590" s="83"/>
      <c r="AU590" s="83"/>
      <c r="AV590" s="83"/>
      <c r="AW590" s="83"/>
      <c r="AX590" s="83"/>
      <c r="AY590" s="83"/>
      <c r="AZ590" s="83"/>
      <c r="BA590" s="83"/>
      <c r="BB590" s="83"/>
    </row>
    <row r="591" spans="10:54" s="228" customFormat="1" x14ac:dyDescent="0.2">
      <c r="J591" s="361"/>
      <c r="K591" s="360"/>
      <c r="L591" s="343"/>
      <c r="M591" s="343"/>
      <c r="N591" s="170"/>
      <c r="O591" s="170"/>
      <c r="P591" s="170"/>
      <c r="Q591" s="170"/>
      <c r="R591" s="170"/>
      <c r="S591" s="170"/>
      <c r="T591" s="327">
        <v>590</v>
      </c>
      <c r="U591" s="373" t="s">
        <v>668</v>
      </c>
      <c r="V591" s="376">
        <v>2</v>
      </c>
      <c r="X591" s="270"/>
      <c r="Y591" s="270"/>
      <c r="Z591" s="376">
        <v>2</v>
      </c>
      <c r="AB591" s="83"/>
      <c r="AC591" s="83"/>
      <c r="AD591" s="83"/>
      <c r="AE591" s="83"/>
      <c r="AF591" s="83"/>
      <c r="AG591" s="83"/>
      <c r="AH591" s="83"/>
      <c r="AI591" s="83"/>
      <c r="AJ591" s="83"/>
      <c r="AK591" s="83"/>
      <c r="AL591" s="83"/>
      <c r="AM591" s="83"/>
      <c r="AN591" s="83"/>
      <c r="AO591" s="83"/>
      <c r="AP591" s="83"/>
      <c r="AQ591" s="83"/>
      <c r="AR591" s="83"/>
      <c r="AS591" s="83"/>
      <c r="AT591" s="83"/>
      <c r="AU591" s="83"/>
      <c r="AV591" s="83"/>
      <c r="AW591" s="83"/>
      <c r="AX591" s="83"/>
      <c r="AY591" s="83"/>
      <c r="AZ591" s="83"/>
      <c r="BA591" s="83"/>
      <c r="BB591" s="83"/>
    </row>
    <row r="592" spans="10:54" s="228" customFormat="1" x14ac:dyDescent="0.2">
      <c r="J592" s="361"/>
      <c r="K592" s="360"/>
      <c r="L592" s="343"/>
      <c r="M592" s="343"/>
      <c r="N592" s="170"/>
      <c r="O592" s="170"/>
      <c r="P592" s="170"/>
      <c r="Q592" s="170"/>
      <c r="R592" s="170"/>
      <c r="S592" s="170"/>
      <c r="T592" s="327">
        <v>591</v>
      </c>
      <c r="U592" s="373" t="s">
        <v>669</v>
      </c>
      <c r="V592" s="376">
        <v>2</v>
      </c>
      <c r="X592" s="270"/>
      <c r="Y592" s="270"/>
      <c r="Z592" s="376">
        <v>2</v>
      </c>
      <c r="AB592" s="83"/>
      <c r="AC592" s="83"/>
      <c r="AD592" s="83"/>
      <c r="AE592" s="83"/>
      <c r="AF592" s="83"/>
      <c r="AG592" s="83"/>
      <c r="AH592" s="83"/>
      <c r="AI592" s="83"/>
      <c r="AJ592" s="83"/>
      <c r="AK592" s="83"/>
      <c r="AL592" s="83"/>
      <c r="AM592" s="83"/>
      <c r="AN592" s="83"/>
      <c r="AO592" s="83"/>
      <c r="AP592" s="83"/>
      <c r="AQ592" s="83"/>
      <c r="AR592" s="83"/>
      <c r="AS592" s="83"/>
      <c r="AT592" s="83"/>
      <c r="AU592" s="83"/>
      <c r="AV592" s="83"/>
      <c r="AW592" s="83"/>
      <c r="AX592" s="83"/>
      <c r="AY592" s="83"/>
      <c r="AZ592" s="83"/>
      <c r="BA592" s="83"/>
      <c r="BB592" s="83"/>
    </row>
    <row r="593" spans="10:54" s="228" customFormat="1" x14ac:dyDescent="0.2">
      <c r="J593" s="361"/>
      <c r="K593" s="360"/>
      <c r="L593" s="343"/>
      <c r="M593" s="343"/>
      <c r="N593" s="170"/>
      <c r="O593" s="170"/>
      <c r="P593" s="170"/>
      <c r="Q593" s="170"/>
      <c r="R593" s="170"/>
      <c r="S593" s="170"/>
      <c r="T593" s="327">
        <v>592</v>
      </c>
      <c r="U593" s="373" t="s">
        <v>670</v>
      </c>
      <c r="V593" s="376">
        <v>2</v>
      </c>
      <c r="X593" s="270"/>
      <c r="Y593" s="270"/>
      <c r="Z593" s="376">
        <v>2</v>
      </c>
      <c r="AB593" s="83"/>
      <c r="AC593" s="83"/>
      <c r="AD593" s="83"/>
      <c r="AE593" s="83"/>
      <c r="AF593" s="83"/>
      <c r="AG593" s="83"/>
      <c r="AH593" s="83"/>
      <c r="AI593" s="83"/>
      <c r="AJ593" s="83"/>
      <c r="AK593" s="83"/>
      <c r="AL593" s="83"/>
      <c r="AM593" s="83"/>
      <c r="AN593" s="83"/>
      <c r="AO593" s="83"/>
      <c r="AP593" s="83"/>
      <c r="AQ593" s="83"/>
      <c r="AR593" s="83"/>
      <c r="AS593" s="83"/>
      <c r="AT593" s="83"/>
      <c r="AU593" s="83"/>
      <c r="AV593" s="83"/>
      <c r="AW593" s="83"/>
      <c r="AX593" s="83"/>
      <c r="AY593" s="83"/>
      <c r="AZ593" s="83"/>
      <c r="BA593" s="83"/>
      <c r="BB593" s="83"/>
    </row>
    <row r="594" spans="10:54" s="228" customFormat="1" x14ac:dyDescent="0.2">
      <c r="J594" s="361"/>
      <c r="K594" s="360"/>
      <c r="L594" s="343"/>
      <c r="M594" s="343"/>
      <c r="N594" s="170"/>
      <c r="O594" s="170"/>
      <c r="P594" s="170"/>
      <c r="Q594" s="170"/>
      <c r="R594" s="170"/>
      <c r="S594" s="170"/>
      <c r="T594" s="327">
        <v>593</v>
      </c>
      <c r="U594" s="373" t="s">
        <v>671</v>
      </c>
      <c r="V594" s="376">
        <v>2</v>
      </c>
      <c r="X594" s="270"/>
      <c r="Y594" s="270"/>
      <c r="Z594" s="376">
        <v>2</v>
      </c>
      <c r="AB594" s="83"/>
      <c r="AC594" s="83"/>
      <c r="AD594" s="83"/>
      <c r="AE594" s="83"/>
      <c r="AF594" s="83"/>
      <c r="AG594" s="83"/>
      <c r="AH594" s="83"/>
      <c r="AI594" s="83"/>
      <c r="AJ594" s="83"/>
      <c r="AK594" s="83"/>
      <c r="AL594" s="83"/>
      <c r="AM594" s="83"/>
      <c r="AN594" s="83"/>
      <c r="AO594" s="83"/>
      <c r="AP594" s="83"/>
      <c r="AQ594" s="83"/>
      <c r="AR594" s="83"/>
      <c r="AS594" s="83"/>
      <c r="AT594" s="83"/>
      <c r="AU594" s="83"/>
      <c r="AV594" s="83"/>
      <c r="AW594" s="83"/>
      <c r="AX594" s="83"/>
      <c r="AY594" s="83"/>
      <c r="AZ594" s="83"/>
      <c r="BA594" s="83"/>
      <c r="BB594" s="83"/>
    </row>
    <row r="595" spans="10:54" s="228" customFormat="1" x14ac:dyDescent="0.2">
      <c r="J595" s="361"/>
      <c r="K595" s="360"/>
      <c r="L595" s="343"/>
      <c r="M595" s="343"/>
      <c r="N595" s="170"/>
      <c r="O595" s="170"/>
      <c r="P595" s="170"/>
      <c r="Q595" s="170"/>
      <c r="R595" s="170"/>
      <c r="S595" s="170"/>
      <c r="T595" s="327">
        <v>594</v>
      </c>
      <c r="U595" s="373" t="s">
        <v>672</v>
      </c>
      <c r="V595" s="376">
        <v>2</v>
      </c>
      <c r="X595" s="270"/>
      <c r="Y595" s="270"/>
      <c r="Z595" s="376">
        <v>2</v>
      </c>
      <c r="AB595" s="83"/>
      <c r="AC595" s="83"/>
      <c r="AD595" s="83"/>
      <c r="AE595" s="83"/>
      <c r="AF595" s="83"/>
      <c r="AG595" s="83"/>
      <c r="AH595" s="83"/>
      <c r="AI595" s="83"/>
      <c r="AJ595" s="83"/>
      <c r="AK595" s="83"/>
      <c r="AL595" s="83"/>
      <c r="AM595" s="83"/>
      <c r="AN595" s="83"/>
      <c r="AO595" s="83"/>
      <c r="AP595" s="83"/>
      <c r="AQ595" s="83"/>
      <c r="AR595" s="83"/>
      <c r="AS595" s="83"/>
      <c r="AT595" s="83"/>
      <c r="AU595" s="83"/>
      <c r="AV595" s="83"/>
      <c r="AW595" s="83"/>
      <c r="AX595" s="83"/>
      <c r="AY595" s="83"/>
      <c r="AZ595" s="83"/>
      <c r="BA595" s="83"/>
      <c r="BB595" s="83"/>
    </row>
    <row r="596" spans="10:54" s="228" customFormat="1" x14ac:dyDescent="0.2">
      <c r="J596" s="361"/>
      <c r="K596" s="360"/>
      <c r="L596" s="343"/>
      <c r="M596" s="343"/>
      <c r="N596" s="170"/>
      <c r="O596" s="170"/>
      <c r="P596" s="170"/>
      <c r="Q596" s="170"/>
      <c r="R596" s="170"/>
      <c r="S596" s="170"/>
      <c r="T596" s="327">
        <v>595</v>
      </c>
      <c r="U596" s="373" t="s">
        <v>673</v>
      </c>
      <c r="V596" s="376">
        <v>2</v>
      </c>
      <c r="X596" s="270"/>
      <c r="Y596" s="270"/>
      <c r="Z596" s="376">
        <v>2</v>
      </c>
      <c r="AB596" s="83"/>
      <c r="AC596" s="83"/>
      <c r="AD596" s="83"/>
      <c r="AE596" s="83"/>
      <c r="AF596" s="83"/>
      <c r="AG596" s="83"/>
      <c r="AH596" s="83"/>
      <c r="AI596" s="83"/>
      <c r="AJ596" s="83"/>
      <c r="AK596" s="83"/>
      <c r="AL596" s="83"/>
      <c r="AM596" s="83"/>
      <c r="AN596" s="83"/>
      <c r="AO596" s="83"/>
      <c r="AP596" s="83"/>
      <c r="AQ596" s="83"/>
      <c r="AR596" s="83"/>
      <c r="AS596" s="83"/>
      <c r="AT596" s="83"/>
      <c r="AU596" s="83"/>
      <c r="AV596" s="83"/>
      <c r="AW596" s="83"/>
      <c r="AX596" s="83"/>
      <c r="AY596" s="83"/>
      <c r="AZ596" s="83"/>
      <c r="BA596" s="83"/>
      <c r="BB596" s="83"/>
    </row>
    <row r="597" spans="10:54" s="228" customFormat="1" x14ac:dyDescent="0.2">
      <c r="J597" s="361"/>
      <c r="K597" s="360"/>
      <c r="L597" s="343"/>
      <c r="M597" s="343"/>
      <c r="N597" s="170"/>
      <c r="O597" s="170"/>
      <c r="P597" s="170"/>
      <c r="Q597" s="170"/>
      <c r="R597" s="170"/>
      <c r="S597" s="170"/>
      <c r="T597" s="327">
        <v>596</v>
      </c>
      <c r="U597" s="373" t="s">
        <v>674</v>
      </c>
      <c r="V597" s="376">
        <v>2</v>
      </c>
      <c r="X597" s="270"/>
      <c r="Y597" s="270"/>
      <c r="Z597" s="376">
        <v>2</v>
      </c>
      <c r="AB597" s="83"/>
      <c r="AC597" s="83"/>
      <c r="AD597" s="83"/>
      <c r="AE597" s="83"/>
      <c r="AF597" s="83"/>
      <c r="AG597" s="83"/>
      <c r="AH597" s="83"/>
      <c r="AI597" s="83"/>
      <c r="AJ597" s="83"/>
      <c r="AK597" s="83"/>
      <c r="AL597" s="83"/>
      <c r="AM597" s="83"/>
      <c r="AN597" s="83"/>
      <c r="AO597" s="83"/>
      <c r="AP597" s="83"/>
      <c r="AQ597" s="83"/>
      <c r="AR597" s="83"/>
      <c r="AS597" s="83"/>
      <c r="AT597" s="83"/>
      <c r="AU597" s="83"/>
      <c r="AV597" s="83"/>
      <c r="AW597" s="83"/>
      <c r="AX597" s="83"/>
      <c r="AY597" s="83"/>
      <c r="AZ597" s="83"/>
      <c r="BA597" s="83"/>
      <c r="BB597" s="83"/>
    </row>
    <row r="598" spans="10:54" s="228" customFormat="1" x14ac:dyDescent="0.2">
      <c r="J598" s="361"/>
      <c r="K598" s="360"/>
      <c r="L598" s="343"/>
      <c r="M598" s="343"/>
      <c r="N598" s="170"/>
      <c r="O598" s="170"/>
      <c r="P598" s="170"/>
      <c r="Q598" s="170"/>
      <c r="R598" s="170"/>
      <c r="S598" s="170"/>
      <c r="T598" s="327">
        <v>597</v>
      </c>
      <c r="U598" s="373" t="s">
        <v>675</v>
      </c>
      <c r="V598" s="376">
        <v>2</v>
      </c>
      <c r="X598" s="270"/>
      <c r="Y598" s="270"/>
      <c r="Z598" s="376">
        <v>2</v>
      </c>
      <c r="AB598" s="83"/>
      <c r="AC598" s="83"/>
      <c r="AD598" s="83"/>
      <c r="AE598" s="83"/>
      <c r="AF598" s="83"/>
      <c r="AG598" s="83"/>
      <c r="AH598" s="83"/>
      <c r="AI598" s="83"/>
      <c r="AJ598" s="83"/>
      <c r="AK598" s="83"/>
      <c r="AL598" s="83"/>
      <c r="AM598" s="83"/>
      <c r="AN598" s="83"/>
      <c r="AO598" s="83"/>
      <c r="AP598" s="83"/>
      <c r="AQ598" s="83"/>
      <c r="AR598" s="83"/>
      <c r="AS598" s="83"/>
      <c r="AT598" s="83"/>
      <c r="AU598" s="83"/>
      <c r="AV598" s="83"/>
      <c r="AW598" s="83"/>
      <c r="AX598" s="83"/>
      <c r="AY598" s="83"/>
      <c r="AZ598" s="83"/>
      <c r="BA598" s="83"/>
      <c r="BB598" s="83"/>
    </row>
    <row r="599" spans="10:54" s="228" customFormat="1" x14ac:dyDescent="0.2">
      <c r="J599" s="361"/>
      <c r="K599" s="360"/>
      <c r="L599" s="343"/>
      <c r="M599" s="343"/>
      <c r="N599" s="170"/>
      <c r="O599" s="170"/>
      <c r="P599" s="170"/>
      <c r="Q599" s="170"/>
      <c r="R599" s="170"/>
      <c r="S599" s="170"/>
      <c r="T599" s="327">
        <v>598</v>
      </c>
      <c r="U599" s="373" t="s">
        <v>676</v>
      </c>
      <c r="V599" s="376">
        <v>2</v>
      </c>
      <c r="X599" s="270"/>
      <c r="Y599" s="270"/>
      <c r="Z599" s="376">
        <v>2</v>
      </c>
      <c r="AB599" s="83"/>
      <c r="AC599" s="83"/>
      <c r="AD599" s="83"/>
      <c r="AE599" s="83"/>
      <c r="AF599" s="83"/>
      <c r="AG599" s="83"/>
      <c r="AH599" s="83"/>
      <c r="AI599" s="83"/>
      <c r="AJ599" s="83"/>
      <c r="AK599" s="83"/>
      <c r="AL599" s="83"/>
      <c r="AM599" s="83"/>
      <c r="AN599" s="83"/>
      <c r="AO599" s="83"/>
      <c r="AP599" s="83"/>
      <c r="AQ599" s="83"/>
      <c r="AR599" s="83"/>
      <c r="AS599" s="83"/>
      <c r="AT599" s="83"/>
      <c r="AU599" s="83"/>
      <c r="AV599" s="83"/>
      <c r="AW599" s="83"/>
      <c r="AX599" s="83"/>
      <c r="AY599" s="83"/>
      <c r="AZ599" s="83"/>
      <c r="BA599" s="83"/>
      <c r="BB599" s="83"/>
    </row>
    <row r="600" spans="10:54" s="228" customFormat="1" x14ac:dyDescent="0.2">
      <c r="J600" s="361"/>
      <c r="K600" s="360"/>
      <c r="L600" s="343"/>
      <c r="M600" s="343"/>
      <c r="N600" s="170"/>
      <c r="O600" s="170"/>
      <c r="P600" s="170"/>
      <c r="Q600" s="170"/>
      <c r="R600" s="170"/>
      <c r="S600" s="170"/>
      <c r="T600" s="327">
        <v>599</v>
      </c>
      <c r="U600" s="373" t="s">
        <v>677</v>
      </c>
      <c r="V600" s="376">
        <v>2</v>
      </c>
      <c r="X600" s="270"/>
      <c r="Y600" s="270"/>
      <c r="Z600" s="376">
        <v>2</v>
      </c>
      <c r="AB600" s="83"/>
      <c r="AC600" s="83"/>
      <c r="AD600" s="83"/>
      <c r="AE600" s="83"/>
      <c r="AF600" s="83"/>
      <c r="AG600" s="83"/>
      <c r="AH600" s="83"/>
      <c r="AI600" s="83"/>
      <c r="AJ600" s="83"/>
      <c r="AK600" s="83"/>
      <c r="AL600" s="83"/>
      <c r="AM600" s="83"/>
      <c r="AN600" s="83"/>
      <c r="AO600" s="83"/>
      <c r="AP600" s="83"/>
      <c r="AQ600" s="83"/>
      <c r="AR600" s="83"/>
      <c r="AS600" s="83"/>
      <c r="AT600" s="83"/>
      <c r="AU600" s="83"/>
      <c r="AV600" s="83"/>
      <c r="AW600" s="83"/>
      <c r="AX600" s="83"/>
      <c r="AY600" s="83"/>
      <c r="AZ600" s="83"/>
      <c r="BA600" s="83"/>
      <c r="BB600" s="83"/>
    </row>
    <row r="601" spans="10:54" s="228" customFormat="1" x14ac:dyDescent="0.2">
      <c r="J601" s="361"/>
      <c r="K601" s="360"/>
      <c r="L601" s="343"/>
      <c r="M601" s="343"/>
      <c r="N601" s="170"/>
      <c r="O601" s="170"/>
      <c r="P601" s="170"/>
      <c r="Q601" s="170"/>
      <c r="R601" s="170"/>
      <c r="S601" s="170"/>
      <c r="T601" s="327">
        <v>600</v>
      </c>
      <c r="U601" s="373" t="s">
        <v>678</v>
      </c>
      <c r="V601" s="376">
        <v>2</v>
      </c>
      <c r="X601" s="270"/>
      <c r="Y601" s="270"/>
      <c r="Z601" s="376">
        <v>2</v>
      </c>
      <c r="AB601" s="83"/>
      <c r="AC601" s="83"/>
      <c r="AD601" s="83"/>
      <c r="AE601" s="83"/>
      <c r="AF601" s="83"/>
      <c r="AG601" s="83"/>
      <c r="AH601" s="83"/>
      <c r="AI601" s="83"/>
      <c r="AJ601" s="83"/>
      <c r="AK601" s="83"/>
      <c r="AL601" s="83"/>
      <c r="AM601" s="83"/>
      <c r="AN601" s="83"/>
      <c r="AO601" s="83"/>
      <c r="AP601" s="83"/>
      <c r="AQ601" s="83"/>
      <c r="AR601" s="83"/>
      <c r="AS601" s="83"/>
      <c r="AT601" s="83"/>
      <c r="AU601" s="83"/>
      <c r="AV601" s="83"/>
      <c r="AW601" s="83"/>
      <c r="AX601" s="83"/>
      <c r="AY601" s="83"/>
      <c r="AZ601" s="83"/>
      <c r="BA601" s="83"/>
      <c r="BB601" s="83"/>
    </row>
    <row r="602" spans="10:54" s="228" customFormat="1" x14ac:dyDescent="0.2">
      <c r="J602" s="361"/>
      <c r="K602" s="360"/>
      <c r="L602" s="343"/>
      <c r="M602" s="343"/>
      <c r="N602" s="170"/>
      <c r="O602" s="170"/>
      <c r="P602" s="170"/>
      <c r="Q602" s="170"/>
      <c r="R602" s="170"/>
      <c r="S602" s="170"/>
      <c r="T602" s="327">
        <v>601</v>
      </c>
      <c r="U602" s="373" t="s">
        <v>679</v>
      </c>
      <c r="V602" s="376">
        <v>2</v>
      </c>
      <c r="X602" s="270"/>
      <c r="Y602" s="270"/>
      <c r="Z602" s="376">
        <v>2</v>
      </c>
      <c r="AB602" s="83"/>
      <c r="AC602" s="83"/>
      <c r="AD602" s="83"/>
      <c r="AE602" s="83"/>
      <c r="AF602" s="83"/>
      <c r="AG602" s="83"/>
      <c r="AH602" s="83"/>
      <c r="AI602" s="83"/>
      <c r="AJ602" s="83"/>
      <c r="AK602" s="83"/>
      <c r="AL602" s="83"/>
      <c r="AM602" s="83"/>
      <c r="AN602" s="83"/>
      <c r="AO602" s="83"/>
      <c r="AP602" s="83"/>
      <c r="AQ602" s="83"/>
      <c r="AR602" s="83"/>
      <c r="AS602" s="83"/>
      <c r="AT602" s="83"/>
      <c r="AU602" s="83"/>
      <c r="AV602" s="83"/>
      <c r="AW602" s="83"/>
      <c r="AX602" s="83"/>
      <c r="AY602" s="83"/>
      <c r="AZ602" s="83"/>
      <c r="BA602" s="83"/>
      <c r="BB602" s="83"/>
    </row>
    <row r="603" spans="10:54" s="228" customFormat="1" x14ac:dyDescent="0.2">
      <c r="J603" s="361"/>
      <c r="K603" s="360"/>
      <c r="L603" s="343"/>
      <c r="M603" s="343"/>
      <c r="N603" s="170"/>
      <c r="O603" s="170"/>
      <c r="P603" s="170"/>
      <c r="Q603" s="170"/>
      <c r="R603" s="170"/>
      <c r="S603" s="170"/>
      <c r="T603" s="327">
        <v>602</v>
      </c>
      <c r="U603" s="373" t="s">
        <v>680</v>
      </c>
      <c r="V603" s="376">
        <v>2</v>
      </c>
      <c r="X603" s="270"/>
      <c r="Y603" s="270"/>
      <c r="Z603" s="376">
        <v>2</v>
      </c>
      <c r="AB603" s="83"/>
      <c r="AC603" s="83"/>
      <c r="AD603" s="83"/>
      <c r="AE603" s="83"/>
      <c r="AF603" s="83"/>
      <c r="AG603" s="83"/>
      <c r="AH603" s="83"/>
      <c r="AI603" s="83"/>
      <c r="AJ603" s="83"/>
      <c r="AK603" s="83"/>
      <c r="AL603" s="83"/>
      <c r="AM603" s="83"/>
      <c r="AN603" s="83"/>
      <c r="AO603" s="83"/>
      <c r="AP603" s="83"/>
      <c r="AQ603" s="83"/>
      <c r="AR603" s="83"/>
      <c r="AS603" s="83"/>
      <c r="AT603" s="83"/>
      <c r="AU603" s="83"/>
      <c r="AV603" s="83"/>
      <c r="AW603" s="83"/>
      <c r="AX603" s="83"/>
      <c r="AY603" s="83"/>
      <c r="AZ603" s="83"/>
      <c r="BA603" s="83"/>
      <c r="BB603" s="83"/>
    </row>
    <row r="604" spans="10:54" s="228" customFormat="1" x14ac:dyDescent="0.2">
      <c r="J604" s="361"/>
      <c r="K604" s="360"/>
      <c r="L604" s="343"/>
      <c r="M604" s="343"/>
      <c r="N604" s="170"/>
      <c r="O604" s="170"/>
      <c r="P604" s="170"/>
      <c r="Q604" s="170"/>
      <c r="R604" s="170"/>
      <c r="S604" s="170"/>
      <c r="T604" s="327">
        <v>603</v>
      </c>
      <c r="U604" s="373" t="s">
        <v>681</v>
      </c>
      <c r="V604" s="376">
        <v>2</v>
      </c>
      <c r="X604" s="270"/>
      <c r="Y604" s="270"/>
      <c r="Z604" s="376">
        <v>2</v>
      </c>
      <c r="AB604" s="83"/>
      <c r="AC604" s="83"/>
      <c r="AD604" s="83"/>
      <c r="AE604" s="83"/>
      <c r="AF604" s="83"/>
      <c r="AG604" s="83"/>
      <c r="AH604" s="83"/>
      <c r="AI604" s="83"/>
      <c r="AJ604" s="83"/>
      <c r="AK604" s="83"/>
      <c r="AL604" s="83"/>
      <c r="AM604" s="83"/>
      <c r="AN604" s="83"/>
      <c r="AO604" s="83"/>
      <c r="AP604" s="83"/>
      <c r="AQ604" s="83"/>
      <c r="AR604" s="83"/>
      <c r="AS604" s="83"/>
      <c r="AT604" s="83"/>
      <c r="AU604" s="83"/>
      <c r="AV604" s="83"/>
      <c r="AW604" s="83"/>
      <c r="AX604" s="83"/>
      <c r="AY604" s="83"/>
      <c r="AZ604" s="83"/>
      <c r="BA604" s="83"/>
      <c r="BB604" s="83"/>
    </row>
    <row r="605" spans="10:54" s="228" customFormat="1" x14ac:dyDescent="0.2">
      <c r="J605" s="361"/>
      <c r="K605" s="360"/>
      <c r="L605" s="343"/>
      <c r="M605" s="343"/>
      <c r="N605" s="170"/>
      <c r="O605" s="170"/>
      <c r="P605" s="170"/>
      <c r="Q605" s="170"/>
      <c r="R605" s="170"/>
      <c r="S605" s="170"/>
      <c r="T605" s="327">
        <v>604</v>
      </c>
      <c r="U605" s="373" t="s">
        <v>682</v>
      </c>
      <c r="V605" s="376">
        <v>2</v>
      </c>
      <c r="X605" s="270"/>
      <c r="Y605" s="270"/>
      <c r="Z605" s="376">
        <v>2</v>
      </c>
      <c r="AB605" s="83"/>
      <c r="AC605" s="83"/>
      <c r="AD605" s="83"/>
      <c r="AE605" s="83"/>
      <c r="AF605" s="83"/>
      <c r="AG605" s="83"/>
      <c r="AH605" s="83"/>
      <c r="AI605" s="83"/>
      <c r="AJ605" s="83"/>
      <c r="AK605" s="83"/>
      <c r="AL605" s="83"/>
      <c r="AM605" s="83"/>
      <c r="AN605" s="83"/>
      <c r="AO605" s="83"/>
      <c r="AP605" s="83"/>
      <c r="AQ605" s="83"/>
      <c r="AR605" s="83"/>
      <c r="AS605" s="83"/>
      <c r="AT605" s="83"/>
      <c r="AU605" s="83"/>
      <c r="AV605" s="83"/>
      <c r="AW605" s="83"/>
      <c r="AX605" s="83"/>
      <c r="AY605" s="83"/>
      <c r="AZ605" s="83"/>
      <c r="BA605" s="83"/>
      <c r="BB605" s="83"/>
    </row>
    <row r="606" spans="10:54" s="228" customFormat="1" x14ac:dyDescent="0.2">
      <c r="J606" s="361"/>
      <c r="K606" s="360"/>
      <c r="L606" s="343"/>
      <c r="M606" s="343"/>
      <c r="N606" s="170"/>
      <c r="O606" s="170"/>
      <c r="P606" s="170"/>
      <c r="Q606" s="170"/>
      <c r="R606" s="170"/>
      <c r="S606" s="170"/>
      <c r="T606" s="327">
        <v>605</v>
      </c>
      <c r="U606" s="373" t="s">
        <v>683</v>
      </c>
      <c r="V606" s="376">
        <v>2</v>
      </c>
      <c r="X606" s="270"/>
      <c r="Y606" s="270"/>
      <c r="Z606" s="376">
        <v>2</v>
      </c>
      <c r="AB606" s="83"/>
      <c r="AC606" s="83"/>
      <c r="AD606" s="83"/>
      <c r="AE606" s="83"/>
      <c r="AF606" s="83"/>
      <c r="AG606" s="83"/>
      <c r="AH606" s="83"/>
      <c r="AI606" s="83"/>
      <c r="AJ606" s="83"/>
      <c r="AK606" s="83"/>
      <c r="AL606" s="83"/>
      <c r="AM606" s="83"/>
      <c r="AN606" s="83"/>
      <c r="AO606" s="83"/>
      <c r="AP606" s="83"/>
      <c r="AQ606" s="83"/>
      <c r="AR606" s="83"/>
      <c r="AS606" s="83"/>
      <c r="AT606" s="83"/>
      <c r="AU606" s="83"/>
      <c r="AV606" s="83"/>
      <c r="AW606" s="83"/>
      <c r="AX606" s="83"/>
      <c r="AY606" s="83"/>
      <c r="AZ606" s="83"/>
      <c r="BA606" s="83"/>
      <c r="BB606" s="83"/>
    </row>
    <row r="607" spans="10:54" s="228" customFormat="1" x14ac:dyDescent="0.2">
      <c r="J607" s="361"/>
      <c r="K607" s="360"/>
      <c r="L607" s="343"/>
      <c r="M607" s="343"/>
      <c r="N607" s="170"/>
      <c r="O607" s="170"/>
      <c r="P607" s="170"/>
      <c r="Q607" s="170"/>
      <c r="R607" s="170"/>
      <c r="S607" s="170"/>
      <c r="T607" s="327">
        <v>606</v>
      </c>
      <c r="U607" s="373" t="s">
        <v>684</v>
      </c>
      <c r="V607" s="376">
        <v>2</v>
      </c>
      <c r="X607" s="270"/>
      <c r="Y607" s="270"/>
      <c r="Z607" s="376">
        <v>2</v>
      </c>
      <c r="AB607" s="83"/>
      <c r="AC607" s="83"/>
      <c r="AD607" s="83"/>
      <c r="AE607" s="83"/>
      <c r="AF607" s="83"/>
      <c r="AG607" s="83"/>
      <c r="AH607" s="83"/>
      <c r="AI607" s="83"/>
      <c r="AJ607" s="83"/>
      <c r="AK607" s="83"/>
      <c r="AL607" s="83"/>
      <c r="AM607" s="83"/>
      <c r="AN607" s="83"/>
      <c r="AO607" s="83"/>
      <c r="AP607" s="83"/>
      <c r="AQ607" s="83"/>
      <c r="AR607" s="83"/>
      <c r="AS607" s="83"/>
      <c r="AT607" s="83"/>
      <c r="AU607" s="83"/>
      <c r="AV607" s="83"/>
      <c r="AW607" s="83"/>
      <c r="AX607" s="83"/>
      <c r="AY607" s="83"/>
      <c r="AZ607" s="83"/>
      <c r="BA607" s="83"/>
      <c r="BB607" s="83"/>
    </row>
    <row r="608" spans="10:54" s="228" customFormat="1" x14ac:dyDescent="0.2">
      <c r="J608" s="361"/>
      <c r="K608" s="360"/>
      <c r="L608" s="343"/>
      <c r="M608" s="343"/>
      <c r="N608" s="170"/>
      <c r="O608" s="170"/>
      <c r="P608" s="170"/>
      <c r="Q608" s="170"/>
      <c r="R608" s="170"/>
      <c r="S608" s="170"/>
      <c r="T608" s="327">
        <v>607</v>
      </c>
      <c r="U608" s="373" t="s">
        <v>685</v>
      </c>
      <c r="V608" s="376">
        <v>2</v>
      </c>
      <c r="X608" s="270"/>
      <c r="Y608" s="270"/>
      <c r="Z608" s="376">
        <v>2</v>
      </c>
      <c r="AB608" s="83"/>
      <c r="AC608" s="83"/>
      <c r="AD608" s="83"/>
      <c r="AE608" s="83"/>
      <c r="AF608" s="83"/>
      <c r="AG608" s="83"/>
      <c r="AH608" s="83"/>
      <c r="AI608" s="83"/>
      <c r="AJ608" s="83"/>
      <c r="AK608" s="83"/>
      <c r="AL608" s="83"/>
      <c r="AM608" s="83"/>
      <c r="AN608" s="83"/>
      <c r="AO608" s="83"/>
      <c r="AP608" s="83"/>
      <c r="AQ608" s="83"/>
      <c r="AR608" s="83"/>
      <c r="AS608" s="83"/>
      <c r="AT608" s="83"/>
      <c r="AU608" s="83"/>
      <c r="AV608" s="83"/>
      <c r="AW608" s="83"/>
      <c r="AX608" s="83"/>
      <c r="AY608" s="83"/>
      <c r="AZ608" s="83"/>
      <c r="BA608" s="83"/>
      <c r="BB608" s="83"/>
    </row>
    <row r="609" spans="10:54" s="228" customFormat="1" x14ac:dyDescent="0.2">
      <c r="J609" s="361"/>
      <c r="K609" s="360"/>
      <c r="L609" s="343"/>
      <c r="M609" s="343"/>
      <c r="N609" s="170"/>
      <c r="O609" s="170"/>
      <c r="P609" s="170"/>
      <c r="Q609" s="170"/>
      <c r="R609" s="170"/>
      <c r="S609" s="170"/>
      <c r="T609" s="327">
        <v>608</v>
      </c>
      <c r="U609" s="373" t="s">
        <v>686</v>
      </c>
      <c r="V609" s="376">
        <v>2</v>
      </c>
      <c r="X609" s="270"/>
      <c r="Y609" s="270"/>
      <c r="Z609" s="376">
        <v>2</v>
      </c>
      <c r="AB609" s="83"/>
      <c r="AC609" s="83"/>
      <c r="AD609" s="83"/>
      <c r="AE609" s="83"/>
      <c r="AF609" s="83"/>
      <c r="AG609" s="83"/>
      <c r="AH609" s="83"/>
      <c r="AI609" s="83"/>
      <c r="AJ609" s="83"/>
      <c r="AK609" s="83"/>
      <c r="AL609" s="83"/>
      <c r="AM609" s="83"/>
      <c r="AN609" s="83"/>
      <c r="AO609" s="83"/>
      <c r="AP609" s="83"/>
      <c r="AQ609" s="83"/>
      <c r="AR609" s="83"/>
      <c r="AS609" s="83"/>
      <c r="AT609" s="83"/>
      <c r="AU609" s="83"/>
      <c r="AV609" s="83"/>
      <c r="AW609" s="83"/>
      <c r="AX609" s="83"/>
      <c r="AY609" s="83"/>
      <c r="AZ609" s="83"/>
      <c r="BA609" s="83"/>
      <c r="BB609" s="83"/>
    </row>
    <row r="610" spans="10:54" s="228" customFormat="1" x14ac:dyDescent="0.2">
      <c r="J610" s="361"/>
      <c r="K610" s="360"/>
      <c r="L610" s="343"/>
      <c r="M610" s="343"/>
      <c r="N610" s="170"/>
      <c r="O610" s="170"/>
      <c r="P610" s="170"/>
      <c r="Q610" s="170"/>
      <c r="R610" s="170"/>
      <c r="S610" s="170"/>
      <c r="T610" s="327">
        <v>609</v>
      </c>
      <c r="U610" s="373" t="s">
        <v>687</v>
      </c>
      <c r="V610" s="376">
        <v>2</v>
      </c>
      <c r="X610" s="270"/>
      <c r="Y610" s="270"/>
      <c r="Z610" s="376">
        <v>2</v>
      </c>
      <c r="AB610" s="83"/>
      <c r="AC610" s="83"/>
      <c r="AD610" s="83"/>
      <c r="AE610" s="83"/>
      <c r="AF610" s="83"/>
      <c r="AG610" s="83"/>
      <c r="AH610" s="83"/>
      <c r="AI610" s="83"/>
      <c r="AJ610" s="83"/>
      <c r="AK610" s="83"/>
      <c r="AL610" s="83"/>
      <c r="AM610" s="83"/>
      <c r="AN610" s="83"/>
      <c r="AO610" s="83"/>
      <c r="AP610" s="83"/>
      <c r="AQ610" s="83"/>
      <c r="AR610" s="83"/>
      <c r="AS610" s="83"/>
      <c r="AT610" s="83"/>
      <c r="AU610" s="83"/>
      <c r="AV610" s="83"/>
      <c r="AW610" s="83"/>
      <c r="AX610" s="83"/>
      <c r="AY610" s="83"/>
      <c r="AZ610" s="83"/>
      <c r="BA610" s="83"/>
      <c r="BB610" s="83"/>
    </row>
    <row r="611" spans="10:54" s="228" customFormat="1" x14ac:dyDescent="0.2">
      <c r="J611" s="361"/>
      <c r="K611" s="360"/>
      <c r="L611" s="343"/>
      <c r="M611" s="343"/>
      <c r="N611" s="170"/>
      <c r="O611" s="170"/>
      <c r="P611" s="170"/>
      <c r="Q611" s="170"/>
      <c r="R611" s="170"/>
      <c r="S611" s="170"/>
      <c r="T611" s="327">
        <v>610</v>
      </c>
      <c r="U611" s="373" t="s">
        <v>688</v>
      </c>
      <c r="V611" s="376">
        <v>2</v>
      </c>
      <c r="X611" s="270"/>
      <c r="Y611" s="270"/>
      <c r="Z611" s="376">
        <v>2</v>
      </c>
      <c r="AB611" s="83"/>
      <c r="AC611" s="83"/>
      <c r="AD611" s="83"/>
      <c r="AE611" s="83"/>
      <c r="AF611" s="83"/>
      <c r="AG611" s="83"/>
      <c r="AH611" s="83"/>
      <c r="AI611" s="83"/>
      <c r="AJ611" s="83"/>
      <c r="AK611" s="83"/>
      <c r="AL611" s="83"/>
      <c r="AM611" s="83"/>
      <c r="AN611" s="83"/>
      <c r="AO611" s="83"/>
      <c r="AP611" s="83"/>
      <c r="AQ611" s="83"/>
      <c r="AR611" s="83"/>
      <c r="AS611" s="83"/>
      <c r="AT611" s="83"/>
      <c r="AU611" s="83"/>
      <c r="AV611" s="83"/>
      <c r="AW611" s="83"/>
      <c r="AX611" s="83"/>
      <c r="AY611" s="83"/>
      <c r="AZ611" s="83"/>
      <c r="BA611" s="83"/>
      <c r="BB611" s="83"/>
    </row>
    <row r="612" spans="10:54" s="228" customFormat="1" x14ac:dyDescent="0.2">
      <c r="J612" s="361"/>
      <c r="K612" s="360"/>
      <c r="L612" s="343"/>
      <c r="M612" s="343"/>
      <c r="N612" s="170"/>
      <c r="O612" s="170"/>
      <c r="P612" s="170"/>
      <c r="Q612" s="170"/>
      <c r="R612" s="170"/>
      <c r="S612" s="170"/>
      <c r="T612" s="327">
        <v>611</v>
      </c>
      <c r="U612" s="373" t="s">
        <v>689</v>
      </c>
      <c r="V612" s="376">
        <v>2</v>
      </c>
      <c r="X612" s="270"/>
      <c r="Y612" s="270"/>
      <c r="Z612" s="376">
        <v>2</v>
      </c>
      <c r="AB612" s="83"/>
      <c r="AC612" s="83"/>
      <c r="AD612" s="83"/>
      <c r="AE612" s="83"/>
      <c r="AF612" s="83"/>
      <c r="AG612" s="83"/>
      <c r="AH612" s="83"/>
      <c r="AI612" s="83"/>
      <c r="AJ612" s="83"/>
      <c r="AK612" s="83"/>
      <c r="AL612" s="83"/>
      <c r="AM612" s="83"/>
      <c r="AN612" s="83"/>
      <c r="AO612" s="83"/>
      <c r="AP612" s="83"/>
      <c r="AQ612" s="83"/>
      <c r="AR612" s="83"/>
      <c r="AS612" s="83"/>
      <c r="AT612" s="83"/>
      <c r="AU612" s="83"/>
      <c r="AV612" s="83"/>
      <c r="AW612" s="83"/>
      <c r="AX612" s="83"/>
      <c r="AY612" s="83"/>
      <c r="AZ612" s="83"/>
      <c r="BA612" s="83"/>
      <c r="BB612" s="83"/>
    </row>
    <row r="613" spans="10:54" s="228" customFormat="1" x14ac:dyDescent="0.2">
      <c r="J613" s="361"/>
      <c r="K613" s="360"/>
      <c r="L613" s="343"/>
      <c r="M613" s="343"/>
      <c r="N613" s="170"/>
      <c r="O613" s="170"/>
      <c r="P613" s="170"/>
      <c r="Q613" s="170"/>
      <c r="R613" s="170"/>
      <c r="S613" s="170"/>
      <c r="T613" s="327">
        <v>612</v>
      </c>
      <c r="U613" s="373" t="s">
        <v>690</v>
      </c>
      <c r="V613" s="376">
        <v>2</v>
      </c>
      <c r="X613" s="270"/>
      <c r="Y613" s="270"/>
      <c r="Z613" s="376">
        <v>2</v>
      </c>
      <c r="AB613" s="83"/>
      <c r="AC613" s="83"/>
      <c r="AD613" s="83"/>
      <c r="AE613" s="83"/>
      <c r="AF613" s="83"/>
      <c r="AG613" s="83"/>
      <c r="AH613" s="83"/>
      <c r="AI613" s="83"/>
      <c r="AJ613" s="83"/>
      <c r="AK613" s="83"/>
      <c r="AL613" s="83"/>
      <c r="AM613" s="83"/>
      <c r="AN613" s="83"/>
      <c r="AO613" s="83"/>
      <c r="AP613" s="83"/>
      <c r="AQ613" s="83"/>
      <c r="AR613" s="83"/>
      <c r="AS613" s="83"/>
      <c r="AT613" s="83"/>
      <c r="AU613" s="83"/>
      <c r="AV613" s="83"/>
      <c r="AW613" s="83"/>
      <c r="AX613" s="83"/>
      <c r="AY613" s="83"/>
      <c r="AZ613" s="83"/>
      <c r="BA613" s="83"/>
      <c r="BB613" s="83"/>
    </row>
    <row r="614" spans="10:54" s="228" customFormat="1" x14ac:dyDescent="0.2">
      <c r="J614" s="361"/>
      <c r="K614" s="360"/>
      <c r="L614" s="343"/>
      <c r="M614" s="343"/>
      <c r="N614" s="170"/>
      <c r="O614" s="170"/>
      <c r="P614" s="170"/>
      <c r="Q614" s="170"/>
      <c r="R614" s="170"/>
      <c r="S614" s="170"/>
      <c r="T614" s="327">
        <v>613</v>
      </c>
      <c r="U614" s="373" t="s">
        <v>691</v>
      </c>
      <c r="V614" s="376">
        <v>2</v>
      </c>
      <c r="X614" s="270"/>
      <c r="Y614" s="270"/>
      <c r="Z614" s="376">
        <v>2</v>
      </c>
      <c r="AB614" s="83"/>
      <c r="AC614" s="83"/>
      <c r="AD614" s="83"/>
      <c r="AE614" s="83"/>
      <c r="AF614" s="83"/>
      <c r="AG614" s="83"/>
      <c r="AH614" s="83"/>
      <c r="AI614" s="83"/>
      <c r="AJ614" s="83"/>
      <c r="AK614" s="83"/>
      <c r="AL614" s="83"/>
      <c r="AM614" s="83"/>
      <c r="AN614" s="83"/>
      <c r="AO614" s="83"/>
      <c r="AP614" s="83"/>
      <c r="AQ614" s="83"/>
      <c r="AR614" s="83"/>
      <c r="AS614" s="83"/>
      <c r="AT614" s="83"/>
      <c r="AU614" s="83"/>
      <c r="AV614" s="83"/>
      <c r="AW614" s="83"/>
      <c r="AX614" s="83"/>
      <c r="AY614" s="83"/>
      <c r="AZ614" s="83"/>
      <c r="BA614" s="83"/>
      <c r="BB614" s="83"/>
    </row>
    <row r="615" spans="10:54" s="228" customFormat="1" x14ac:dyDescent="0.2">
      <c r="J615" s="361"/>
      <c r="K615" s="360"/>
      <c r="L615" s="343"/>
      <c r="M615" s="343"/>
      <c r="N615" s="170"/>
      <c r="O615" s="170"/>
      <c r="P615" s="170"/>
      <c r="Q615" s="170"/>
      <c r="R615" s="170"/>
      <c r="S615" s="170"/>
      <c r="T615" s="327">
        <v>614</v>
      </c>
      <c r="U615" s="373" t="s">
        <v>692</v>
      </c>
      <c r="V615" s="376">
        <v>2</v>
      </c>
      <c r="X615" s="270"/>
      <c r="Y615" s="270"/>
      <c r="Z615" s="376">
        <v>2</v>
      </c>
      <c r="AB615" s="83"/>
      <c r="AC615" s="83"/>
      <c r="AD615" s="83"/>
      <c r="AE615" s="83"/>
      <c r="AF615" s="83"/>
      <c r="AG615" s="83"/>
      <c r="AH615" s="83"/>
      <c r="AI615" s="83"/>
      <c r="AJ615" s="83"/>
      <c r="AK615" s="83"/>
      <c r="AL615" s="83"/>
      <c r="AM615" s="83"/>
      <c r="AN615" s="83"/>
      <c r="AO615" s="83"/>
      <c r="AP615" s="83"/>
      <c r="AQ615" s="83"/>
      <c r="AR615" s="83"/>
      <c r="AS615" s="83"/>
      <c r="AT615" s="83"/>
      <c r="AU615" s="83"/>
      <c r="AV615" s="83"/>
      <c r="AW615" s="83"/>
      <c r="AX615" s="83"/>
      <c r="AY615" s="83"/>
      <c r="AZ615" s="83"/>
      <c r="BA615" s="83"/>
      <c r="BB615" s="83"/>
    </row>
    <row r="616" spans="10:54" s="228" customFormat="1" x14ac:dyDescent="0.2">
      <c r="J616" s="361"/>
      <c r="K616" s="360"/>
      <c r="L616" s="343"/>
      <c r="M616" s="343"/>
      <c r="N616" s="170"/>
      <c r="O616" s="170"/>
      <c r="P616" s="170"/>
      <c r="Q616" s="170"/>
      <c r="R616" s="170"/>
      <c r="S616" s="170"/>
      <c r="T616" s="327">
        <v>615</v>
      </c>
      <c r="U616" s="373" t="s">
        <v>693</v>
      </c>
      <c r="V616" s="376">
        <v>2</v>
      </c>
      <c r="X616" s="270"/>
      <c r="Y616" s="270"/>
      <c r="Z616" s="376">
        <v>2</v>
      </c>
      <c r="AB616" s="83"/>
      <c r="AC616" s="83"/>
      <c r="AD616" s="83"/>
      <c r="AE616" s="83"/>
      <c r="AF616" s="83"/>
      <c r="AG616" s="83"/>
      <c r="AH616" s="83"/>
      <c r="AI616" s="83"/>
      <c r="AJ616" s="83"/>
      <c r="AK616" s="83"/>
      <c r="AL616" s="83"/>
      <c r="AM616" s="83"/>
      <c r="AN616" s="83"/>
      <c r="AO616" s="83"/>
      <c r="AP616" s="83"/>
      <c r="AQ616" s="83"/>
      <c r="AR616" s="83"/>
      <c r="AS616" s="83"/>
      <c r="AT616" s="83"/>
      <c r="AU616" s="83"/>
      <c r="AV616" s="83"/>
      <c r="AW616" s="83"/>
      <c r="AX616" s="83"/>
      <c r="AY616" s="83"/>
      <c r="AZ616" s="83"/>
      <c r="BA616" s="83"/>
      <c r="BB616" s="83"/>
    </row>
    <row r="617" spans="10:54" s="228" customFormat="1" x14ac:dyDescent="0.2">
      <c r="J617" s="361"/>
      <c r="K617" s="360"/>
      <c r="L617" s="343"/>
      <c r="M617" s="343"/>
      <c r="N617" s="170"/>
      <c r="O617" s="170"/>
      <c r="P617" s="170"/>
      <c r="Q617" s="170"/>
      <c r="R617" s="170"/>
      <c r="S617" s="170"/>
      <c r="T617" s="327">
        <v>616</v>
      </c>
      <c r="U617" s="373" t="s">
        <v>694</v>
      </c>
      <c r="V617" s="376">
        <v>2</v>
      </c>
      <c r="X617" s="270"/>
      <c r="Y617" s="270"/>
      <c r="Z617" s="376">
        <v>2</v>
      </c>
      <c r="AB617" s="83"/>
      <c r="AC617" s="83"/>
      <c r="AD617" s="83"/>
      <c r="AE617" s="83"/>
      <c r="AF617" s="83"/>
      <c r="AG617" s="83"/>
      <c r="AH617" s="83"/>
      <c r="AI617" s="83"/>
      <c r="AJ617" s="83"/>
      <c r="AK617" s="83"/>
      <c r="AL617" s="83"/>
      <c r="AM617" s="83"/>
      <c r="AN617" s="83"/>
      <c r="AO617" s="83"/>
      <c r="AP617" s="83"/>
      <c r="AQ617" s="83"/>
      <c r="AR617" s="83"/>
      <c r="AS617" s="83"/>
      <c r="AT617" s="83"/>
      <c r="AU617" s="83"/>
      <c r="AV617" s="83"/>
      <c r="AW617" s="83"/>
      <c r="AX617" s="83"/>
      <c r="AY617" s="83"/>
      <c r="AZ617" s="83"/>
      <c r="BA617" s="83"/>
      <c r="BB617" s="83"/>
    </row>
    <row r="618" spans="10:54" s="228" customFormat="1" x14ac:dyDescent="0.2">
      <c r="J618" s="361"/>
      <c r="K618" s="360"/>
      <c r="L618" s="343"/>
      <c r="M618" s="343"/>
      <c r="N618" s="170"/>
      <c r="O618" s="170"/>
      <c r="P618" s="170"/>
      <c r="Q618" s="170"/>
      <c r="R618" s="170"/>
      <c r="S618" s="170"/>
      <c r="T618" s="327">
        <v>617</v>
      </c>
      <c r="U618" s="373" t="s">
        <v>695</v>
      </c>
      <c r="V618" s="376">
        <v>2</v>
      </c>
      <c r="X618" s="270"/>
      <c r="Y618" s="270"/>
      <c r="Z618" s="376">
        <v>2</v>
      </c>
      <c r="AB618" s="83"/>
      <c r="AC618" s="83"/>
      <c r="AD618" s="83"/>
      <c r="AE618" s="83"/>
      <c r="AF618" s="83"/>
      <c r="AG618" s="83"/>
      <c r="AH618" s="83"/>
      <c r="AI618" s="83"/>
      <c r="AJ618" s="83"/>
      <c r="AK618" s="83"/>
      <c r="AL618" s="83"/>
      <c r="AM618" s="83"/>
      <c r="AN618" s="83"/>
      <c r="AO618" s="83"/>
      <c r="AP618" s="83"/>
      <c r="AQ618" s="83"/>
      <c r="AR618" s="83"/>
      <c r="AS618" s="83"/>
      <c r="AT618" s="83"/>
      <c r="AU618" s="83"/>
      <c r="AV618" s="83"/>
      <c r="AW618" s="83"/>
      <c r="AX618" s="83"/>
      <c r="AY618" s="83"/>
      <c r="AZ618" s="83"/>
      <c r="BA618" s="83"/>
      <c r="BB618" s="83"/>
    </row>
    <row r="619" spans="10:54" s="228" customFormat="1" x14ac:dyDescent="0.2">
      <c r="J619" s="361"/>
      <c r="K619" s="360"/>
      <c r="L619" s="343"/>
      <c r="M619" s="343"/>
      <c r="N619" s="170"/>
      <c r="O619" s="170"/>
      <c r="P619" s="170"/>
      <c r="Q619" s="170"/>
      <c r="R619" s="170"/>
      <c r="S619" s="170"/>
      <c r="T619" s="327">
        <v>618</v>
      </c>
      <c r="U619" s="373" t="s">
        <v>696</v>
      </c>
      <c r="V619" s="376">
        <v>2</v>
      </c>
      <c r="X619" s="270"/>
      <c r="Y619" s="270"/>
      <c r="Z619" s="376">
        <v>2</v>
      </c>
      <c r="AB619" s="83"/>
      <c r="AC619" s="83"/>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row>
    <row r="620" spans="10:54" s="228" customFormat="1" x14ac:dyDescent="0.2">
      <c r="J620" s="361"/>
      <c r="K620" s="360"/>
      <c r="L620" s="343"/>
      <c r="M620" s="343"/>
      <c r="N620" s="170"/>
      <c r="O620" s="170"/>
      <c r="P620" s="170"/>
      <c r="Q620" s="170"/>
      <c r="R620" s="170"/>
      <c r="S620" s="170"/>
      <c r="T620" s="327">
        <v>619</v>
      </c>
      <c r="U620" s="373" t="s">
        <v>697</v>
      </c>
      <c r="V620" s="376">
        <v>2</v>
      </c>
      <c r="X620" s="270"/>
      <c r="Y620" s="270"/>
      <c r="Z620" s="376">
        <v>2</v>
      </c>
      <c r="AB620" s="83"/>
      <c r="AC620" s="83"/>
      <c r="AD620" s="83"/>
      <c r="AE620" s="83"/>
      <c r="AF620" s="83"/>
      <c r="AG620" s="83"/>
      <c r="AH620" s="83"/>
      <c r="AI620" s="83"/>
      <c r="AJ620" s="83"/>
      <c r="AK620" s="83"/>
      <c r="AL620" s="83"/>
      <c r="AM620" s="83"/>
      <c r="AN620" s="83"/>
      <c r="AO620" s="83"/>
      <c r="AP620" s="83"/>
      <c r="AQ620" s="83"/>
      <c r="AR620" s="83"/>
      <c r="AS620" s="83"/>
      <c r="AT620" s="83"/>
      <c r="AU620" s="83"/>
      <c r="AV620" s="83"/>
      <c r="AW620" s="83"/>
      <c r="AX620" s="83"/>
      <c r="AY620" s="83"/>
      <c r="AZ620" s="83"/>
      <c r="BA620" s="83"/>
      <c r="BB620" s="83"/>
    </row>
    <row r="621" spans="10:54" s="228" customFormat="1" x14ac:dyDescent="0.2">
      <c r="J621" s="361"/>
      <c r="K621" s="360"/>
      <c r="L621" s="343"/>
      <c r="M621" s="343"/>
      <c r="N621" s="170"/>
      <c r="O621" s="170"/>
      <c r="P621" s="170"/>
      <c r="Q621" s="170"/>
      <c r="R621" s="170"/>
      <c r="S621" s="170"/>
      <c r="T621" s="327">
        <v>620</v>
      </c>
      <c r="U621" s="373" t="s">
        <v>698</v>
      </c>
      <c r="V621" s="376">
        <v>2</v>
      </c>
      <c r="X621" s="270"/>
      <c r="Y621" s="270"/>
      <c r="Z621" s="376">
        <v>2</v>
      </c>
      <c r="AB621" s="83"/>
      <c r="AC621" s="83"/>
      <c r="AD621" s="83"/>
      <c r="AE621" s="83"/>
      <c r="AF621" s="83"/>
      <c r="AG621" s="83"/>
      <c r="AH621" s="83"/>
      <c r="AI621" s="83"/>
      <c r="AJ621" s="83"/>
      <c r="AK621" s="83"/>
      <c r="AL621" s="83"/>
      <c r="AM621" s="83"/>
      <c r="AN621" s="83"/>
      <c r="AO621" s="83"/>
      <c r="AP621" s="83"/>
      <c r="AQ621" s="83"/>
      <c r="AR621" s="83"/>
      <c r="AS621" s="83"/>
      <c r="AT621" s="83"/>
      <c r="AU621" s="83"/>
      <c r="AV621" s="83"/>
      <c r="AW621" s="83"/>
      <c r="AX621" s="83"/>
      <c r="AY621" s="83"/>
      <c r="AZ621" s="83"/>
      <c r="BA621" s="83"/>
      <c r="BB621" s="83"/>
    </row>
    <row r="622" spans="10:54" s="228" customFormat="1" x14ac:dyDescent="0.2">
      <c r="J622" s="361"/>
      <c r="K622" s="360"/>
      <c r="L622" s="343"/>
      <c r="M622" s="343"/>
      <c r="N622" s="170"/>
      <c r="O622" s="170"/>
      <c r="P622" s="170"/>
      <c r="Q622" s="170"/>
      <c r="R622" s="170"/>
      <c r="S622" s="170"/>
      <c r="T622" s="327">
        <v>621</v>
      </c>
      <c r="U622" s="373" t="s">
        <v>699</v>
      </c>
      <c r="V622" s="376">
        <v>2</v>
      </c>
      <c r="X622" s="270"/>
      <c r="Y622" s="270"/>
      <c r="Z622" s="376">
        <v>2</v>
      </c>
      <c r="AB622" s="83"/>
      <c r="AC622" s="83"/>
      <c r="AD622" s="83"/>
      <c r="AE622" s="83"/>
      <c r="AF622" s="83"/>
      <c r="AG622" s="83"/>
      <c r="AH622" s="83"/>
      <c r="AI622" s="83"/>
      <c r="AJ622" s="83"/>
      <c r="AK622" s="83"/>
      <c r="AL622" s="83"/>
      <c r="AM622" s="83"/>
      <c r="AN622" s="83"/>
      <c r="AO622" s="83"/>
      <c r="AP622" s="83"/>
      <c r="AQ622" s="83"/>
      <c r="AR622" s="83"/>
      <c r="AS622" s="83"/>
      <c r="AT622" s="83"/>
      <c r="AU622" s="83"/>
      <c r="AV622" s="83"/>
      <c r="AW622" s="83"/>
      <c r="AX622" s="83"/>
      <c r="AY622" s="83"/>
      <c r="AZ622" s="83"/>
      <c r="BA622" s="83"/>
      <c r="BB622" s="83"/>
    </row>
    <row r="623" spans="10:54" s="228" customFormat="1" x14ac:dyDescent="0.2">
      <c r="J623" s="361"/>
      <c r="K623" s="360"/>
      <c r="L623" s="343"/>
      <c r="M623" s="343"/>
      <c r="N623" s="170"/>
      <c r="O623" s="170"/>
      <c r="P623" s="170"/>
      <c r="Q623" s="170"/>
      <c r="R623" s="170"/>
      <c r="S623" s="170"/>
      <c r="T623" s="327">
        <v>622</v>
      </c>
      <c r="U623" s="373" t="s">
        <v>700</v>
      </c>
      <c r="V623" s="376">
        <v>2</v>
      </c>
      <c r="X623" s="270"/>
      <c r="Y623" s="270"/>
      <c r="Z623" s="376">
        <v>2</v>
      </c>
      <c r="AB623" s="83"/>
      <c r="AC623" s="83"/>
      <c r="AD623" s="83"/>
      <c r="AE623" s="83"/>
      <c r="AF623" s="83"/>
      <c r="AG623" s="83"/>
      <c r="AH623" s="83"/>
      <c r="AI623" s="83"/>
      <c r="AJ623" s="83"/>
      <c r="AK623" s="83"/>
      <c r="AL623" s="83"/>
      <c r="AM623" s="83"/>
      <c r="AN623" s="83"/>
      <c r="AO623" s="83"/>
      <c r="AP623" s="83"/>
      <c r="AQ623" s="83"/>
      <c r="AR623" s="83"/>
      <c r="AS623" s="83"/>
      <c r="AT623" s="83"/>
      <c r="AU623" s="83"/>
      <c r="AV623" s="83"/>
      <c r="AW623" s="83"/>
      <c r="AX623" s="83"/>
      <c r="AY623" s="83"/>
      <c r="AZ623" s="83"/>
      <c r="BA623" s="83"/>
      <c r="BB623" s="83"/>
    </row>
    <row r="624" spans="10:54" s="228" customFormat="1" x14ac:dyDescent="0.2">
      <c r="J624" s="361"/>
      <c r="K624" s="360"/>
      <c r="L624" s="343"/>
      <c r="M624" s="343"/>
      <c r="N624" s="170"/>
      <c r="O624" s="170"/>
      <c r="P624" s="170"/>
      <c r="Q624" s="170"/>
      <c r="R624" s="170"/>
      <c r="S624" s="170"/>
      <c r="T624" s="327">
        <v>623</v>
      </c>
      <c r="U624" s="373" t="s">
        <v>701</v>
      </c>
      <c r="V624" s="376">
        <v>2</v>
      </c>
      <c r="X624" s="270"/>
      <c r="Y624" s="270"/>
      <c r="Z624" s="376">
        <v>2</v>
      </c>
      <c r="AB624" s="83"/>
      <c r="AC624" s="83"/>
      <c r="AD624" s="83"/>
      <c r="AE624" s="83"/>
      <c r="AF624" s="83"/>
      <c r="AG624" s="83"/>
      <c r="AH624" s="83"/>
      <c r="AI624" s="83"/>
      <c r="AJ624" s="83"/>
      <c r="AK624" s="83"/>
      <c r="AL624" s="83"/>
      <c r="AM624" s="83"/>
      <c r="AN624" s="83"/>
      <c r="AO624" s="83"/>
      <c r="AP624" s="83"/>
      <c r="AQ624" s="83"/>
      <c r="AR624" s="83"/>
      <c r="AS624" s="83"/>
      <c r="AT624" s="83"/>
      <c r="AU624" s="83"/>
      <c r="AV624" s="83"/>
      <c r="AW624" s="83"/>
      <c r="AX624" s="83"/>
      <c r="AY624" s="83"/>
      <c r="AZ624" s="83"/>
      <c r="BA624" s="83"/>
      <c r="BB624" s="83"/>
    </row>
    <row r="625" spans="10:54" s="228" customFormat="1" x14ac:dyDescent="0.2">
      <c r="J625" s="361"/>
      <c r="K625" s="360"/>
      <c r="L625" s="343"/>
      <c r="M625" s="343"/>
      <c r="N625" s="170"/>
      <c r="O625" s="170"/>
      <c r="P625" s="170"/>
      <c r="Q625" s="170"/>
      <c r="R625" s="170"/>
      <c r="S625" s="170"/>
      <c r="T625" s="327">
        <v>624</v>
      </c>
      <c r="U625" s="373" t="s">
        <v>702</v>
      </c>
      <c r="V625" s="376">
        <v>2</v>
      </c>
      <c r="X625" s="270"/>
      <c r="Y625" s="270"/>
      <c r="Z625" s="376">
        <v>2</v>
      </c>
      <c r="AB625" s="83"/>
      <c r="AC625" s="83"/>
      <c r="AD625" s="83"/>
      <c r="AE625" s="83"/>
      <c r="AF625" s="83"/>
      <c r="AG625" s="83"/>
      <c r="AH625" s="83"/>
      <c r="AI625" s="83"/>
      <c r="AJ625" s="83"/>
      <c r="AK625" s="83"/>
      <c r="AL625" s="83"/>
      <c r="AM625" s="83"/>
      <c r="AN625" s="83"/>
      <c r="AO625" s="83"/>
      <c r="AP625" s="83"/>
      <c r="AQ625" s="83"/>
      <c r="AR625" s="83"/>
      <c r="AS625" s="83"/>
      <c r="AT625" s="83"/>
      <c r="AU625" s="83"/>
      <c r="AV625" s="83"/>
      <c r="AW625" s="83"/>
      <c r="AX625" s="83"/>
      <c r="AY625" s="83"/>
      <c r="AZ625" s="83"/>
      <c r="BA625" s="83"/>
      <c r="BB625" s="83"/>
    </row>
    <row r="626" spans="10:54" s="228" customFormat="1" x14ac:dyDescent="0.2">
      <c r="J626" s="361"/>
      <c r="K626" s="360"/>
      <c r="L626" s="343"/>
      <c r="M626" s="343"/>
      <c r="N626" s="170"/>
      <c r="O626" s="170"/>
      <c r="P626" s="170"/>
      <c r="Q626" s="170"/>
      <c r="R626" s="170"/>
      <c r="S626" s="170"/>
      <c r="T626" s="327">
        <v>625</v>
      </c>
      <c r="U626" s="373" t="s">
        <v>703</v>
      </c>
      <c r="V626" s="376">
        <v>1</v>
      </c>
      <c r="X626" s="270"/>
      <c r="Y626" s="270"/>
      <c r="Z626" s="376">
        <v>1</v>
      </c>
      <c r="AB626" s="83"/>
      <c r="AC626" s="83"/>
      <c r="AD626" s="83"/>
      <c r="AE626" s="83"/>
      <c r="AF626" s="83"/>
      <c r="AG626" s="83"/>
      <c r="AH626" s="83"/>
      <c r="AI626" s="83"/>
      <c r="AJ626" s="83"/>
      <c r="AK626" s="83"/>
      <c r="AL626" s="83"/>
      <c r="AM626" s="83"/>
      <c r="AN626" s="83"/>
      <c r="AO626" s="83"/>
      <c r="AP626" s="83"/>
      <c r="AQ626" s="83"/>
      <c r="AR626" s="83"/>
      <c r="AS626" s="83"/>
      <c r="AT626" s="83"/>
      <c r="AU626" s="83"/>
      <c r="AV626" s="83"/>
      <c r="AW626" s="83"/>
      <c r="AX626" s="83"/>
      <c r="AY626" s="83"/>
      <c r="AZ626" s="83"/>
      <c r="BA626" s="83"/>
      <c r="BB626" s="83"/>
    </row>
    <row r="627" spans="10:54" s="228" customFormat="1" x14ac:dyDescent="0.2">
      <c r="J627" s="361"/>
      <c r="K627" s="360"/>
      <c r="L627" s="343"/>
      <c r="M627" s="343"/>
      <c r="N627" s="170"/>
      <c r="O627" s="170"/>
      <c r="P627" s="170"/>
      <c r="Q627" s="170"/>
      <c r="R627" s="170"/>
      <c r="S627" s="170"/>
      <c r="T627" s="327">
        <v>626</v>
      </c>
      <c r="U627" s="373" t="s">
        <v>704</v>
      </c>
      <c r="V627" s="376">
        <v>2</v>
      </c>
      <c r="X627" s="270"/>
      <c r="Y627" s="270"/>
      <c r="Z627" s="376">
        <v>2</v>
      </c>
      <c r="AB627" s="83"/>
      <c r="AC627" s="83"/>
      <c r="AD627" s="83"/>
      <c r="AE627" s="83"/>
      <c r="AF627" s="83"/>
      <c r="AG627" s="83"/>
      <c r="AH627" s="83"/>
      <c r="AI627" s="83"/>
      <c r="AJ627" s="83"/>
      <c r="AK627" s="83"/>
      <c r="AL627" s="83"/>
      <c r="AM627" s="83"/>
      <c r="AN627" s="83"/>
      <c r="AO627" s="83"/>
      <c r="AP627" s="83"/>
      <c r="AQ627" s="83"/>
      <c r="AR627" s="83"/>
      <c r="AS627" s="83"/>
      <c r="AT627" s="83"/>
      <c r="AU627" s="83"/>
      <c r="AV627" s="83"/>
      <c r="AW627" s="83"/>
      <c r="AX627" s="83"/>
      <c r="AY627" s="83"/>
      <c r="AZ627" s="83"/>
      <c r="BA627" s="83"/>
      <c r="BB627" s="83"/>
    </row>
    <row r="628" spans="10:54" s="228" customFormat="1" x14ac:dyDescent="0.2">
      <c r="J628" s="361"/>
      <c r="K628" s="360"/>
      <c r="L628" s="343"/>
      <c r="M628" s="343"/>
      <c r="N628" s="170"/>
      <c r="O628" s="170"/>
      <c r="P628" s="170"/>
      <c r="Q628" s="170"/>
      <c r="R628" s="170"/>
      <c r="S628" s="170"/>
      <c r="T628" s="327">
        <v>627</v>
      </c>
      <c r="U628" s="373" t="s">
        <v>705</v>
      </c>
      <c r="V628" s="376">
        <v>2</v>
      </c>
      <c r="X628" s="270"/>
      <c r="Y628" s="270"/>
      <c r="Z628" s="376">
        <v>2</v>
      </c>
      <c r="AB628" s="83"/>
      <c r="AC628" s="83"/>
      <c r="AD628" s="83"/>
      <c r="AE628" s="83"/>
      <c r="AF628" s="83"/>
      <c r="AG628" s="83"/>
      <c r="AH628" s="83"/>
      <c r="AI628" s="83"/>
      <c r="AJ628" s="83"/>
      <c r="AK628" s="83"/>
      <c r="AL628" s="83"/>
      <c r="AM628" s="83"/>
      <c r="AN628" s="83"/>
      <c r="AO628" s="83"/>
      <c r="AP628" s="83"/>
      <c r="AQ628" s="83"/>
      <c r="AR628" s="83"/>
      <c r="AS628" s="83"/>
      <c r="AT628" s="83"/>
      <c r="AU628" s="83"/>
      <c r="AV628" s="83"/>
      <c r="AW628" s="83"/>
      <c r="AX628" s="83"/>
      <c r="AY628" s="83"/>
      <c r="AZ628" s="83"/>
      <c r="BA628" s="83"/>
      <c r="BB628" s="83"/>
    </row>
    <row r="629" spans="10:54" s="228" customFormat="1" x14ac:dyDescent="0.2">
      <c r="J629" s="361"/>
      <c r="K629" s="360"/>
      <c r="L629" s="343"/>
      <c r="M629" s="343"/>
      <c r="N629" s="170"/>
      <c r="O629" s="170"/>
      <c r="P629" s="170"/>
      <c r="Q629" s="170"/>
      <c r="R629" s="170"/>
      <c r="S629" s="170"/>
      <c r="T629" s="327">
        <v>628</v>
      </c>
      <c r="U629" s="373" t="s">
        <v>706</v>
      </c>
      <c r="V629" s="376">
        <v>2</v>
      </c>
      <c r="X629" s="270"/>
      <c r="Y629" s="270"/>
      <c r="Z629" s="376">
        <v>2</v>
      </c>
      <c r="AB629" s="83"/>
      <c r="AC629" s="83"/>
      <c r="AD629" s="83"/>
      <c r="AE629" s="83"/>
      <c r="AF629" s="83"/>
      <c r="AG629" s="83"/>
      <c r="AH629" s="83"/>
      <c r="AI629" s="83"/>
      <c r="AJ629" s="83"/>
      <c r="AK629" s="83"/>
      <c r="AL629" s="83"/>
      <c r="AM629" s="83"/>
      <c r="AN629" s="83"/>
      <c r="AO629" s="83"/>
      <c r="AP629" s="83"/>
      <c r="AQ629" s="83"/>
      <c r="AR629" s="83"/>
      <c r="AS629" s="83"/>
      <c r="AT629" s="83"/>
      <c r="AU629" s="83"/>
      <c r="AV629" s="83"/>
      <c r="AW629" s="83"/>
      <c r="AX629" s="83"/>
      <c r="AY629" s="83"/>
      <c r="AZ629" s="83"/>
      <c r="BA629" s="83"/>
      <c r="BB629" s="83"/>
    </row>
    <row r="630" spans="10:54" s="228" customFormat="1" x14ac:dyDescent="0.2">
      <c r="J630" s="361"/>
      <c r="K630" s="360"/>
      <c r="L630" s="343"/>
      <c r="M630" s="343"/>
      <c r="N630" s="170"/>
      <c r="O630" s="170"/>
      <c r="P630" s="170"/>
      <c r="Q630" s="170"/>
      <c r="R630" s="170"/>
      <c r="S630" s="170"/>
      <c r="T630" s="327">
        <v>629</v>
      </c>
      <c r="U630" s="373" t="s">
        <v>707</v>
      </c>
      <c r="V630" s="376">
        <v>2</v>
      </c>
      <c r="X630" s="270"/>
      <c r="Y630" s="270"/>
      <c r="Z630" s="376">
        <v>2</v>
      </c>
      <c r="AB630" s="83"/>
      <c r="AC630" s="83"/>
      <c r="AD630" s="83"/>
      <c r="AE630" s="83"/>
      <c r="AF630" s="83"/>
      <c r="AG630" s="83"/>
      <c r="AH630" s="83"/>
      <c r="AI630" s="83"/>
      <c r="AJ630" s="83"/>
      <c r="AK630" s="83"/>
      <c r="AL630" s="83"/>
      <c r="AM630" s="83"/>
      <c r="AN630" s="83"/>
      <c r="AO630" s="83"/>
      <c r="AP630" s="83"/>
      <c r="AQ630" s="83"/>
      <c r="AR630" s="83"/>
      <c r="AS630" s="83"/>
      <c r="AT630" s="83"/>
      <c r="AU630" s="83"/>
      <c r="AV630" s="83"/>
      <c r="AW630" s="83"/>
      <c r="AX630" s="83"/>
      <c r="AY630" s="83"/>
      <c r="AZ630" s="83"/>
      <c r="BA630" s="83"/>
      <c r="BB630" s="83"/>
    </row>
    <row r="631" spans="10:54" s="228" customFormat="1" x14ac:dyDescent="0.2">
      <c r="J631" s="361"/>
      <c r="K631" s="360"/>
      <c r="L631" s="343"/>
      <c r="M631" s="343"/>
      <c r="N631" s="170"/>
      <c r="O631" s="170"/>
      <c r="P631" s="170"/>
      <c r="Q631" s="170"/>
      <c r="R631" s="170"/>
      <c r="S631" s="170"/>
      <c r="T631" s="327">
        <v>630</v>
      </c>
      <c r="U631" s="373" t="s">
        <v>708</v>
      </c>
      <c r="V631" s="376">
        <v>2</v>
      </c>
      <c r="X631" s="270"/>
      <c r="Y631" s="270"/>
      <c r="Z631" s="376">
        <v>2</v>
      </c>
      <c r="AB631" s="83"/>
      <c r="AC631" s="83"/>
      <c r="AD631" s="83"/>
      <c r="AE631" s="83"/>
      <c r="AF631" s="83"/>
      <c r="AG631" s="83"/>
      <c r="AH631" s="83"/>
      <c r="AI631" s="83"/>
      <c r="AJ631" s="83"/>
      <c r="AK631" s="83"/>
      <c r="AL631" s="83"/>
      <c r="AM631" s="83"/>
      <c r="AN631" s="83"/>
      <c r="AO631" s="83"/>
      <c r="AP631" s="83"/>
      <c r="AQ631" s="83"/>
      <c r="AR631" s="83"/>
      <c r="AS631" s="83"/>
      <c r="AT631" s="83"/>
      <c r="AU631" s="83"/>
      <c r="AV631" s="83"/>
      <c r="AW631" s="83"/>
      <c r="AX631" s="83"/>
      <c r="AY631" s="83"/>
      <c r="AZ631" s="83"/>
      <c r="BA631" s="83"/>
      <c r="BB631" s="83"/>
    </row>
    <row r="632" spans="10:54" s="228" customFormat="1" x14ac:dyDescent="0.2">
      <c r="J632" s="361"/>
      <c r="K632" s="360"/>
      <c r="L632" s="343"/>
      <c r="M632" s="343"/>
      <c r="N632" s="170"/>
      <c r="O632" s="170"/>
      <c r="P632" s="170"/>
      <c r="Q632" s="170"/>
      <c r="R632" s="170"/>
      <c r="S632" s="170"/>
      <c r="T632" s="327">
        <v>631</v>
      </c>
      <c r="U632" s="373" t="s">
        <v>709</v>
      </c>
      <c r="V632" s="376">
        <v>2</v>
      </c>
      <c r="X632" s="270"/>
      <c r="Y632" s="270"/>
      <c r="Z632" s="376">
        <v>2</v>
      </c>
      <c r="AB632" s="83"/>
      <c r="AC632" s="83"/>
      <c r="AD632" s="83"/>
      <c r="AE632" s="83"/>
      <c r="AF632" s="83"/>
      <c r="AG632" s="83"/>
      <c r="AH632" s="83"/>
      <c r="AI632" s="83"/>
      <c r="AJ632" s="83"/>
      <c r="AK632" s="83"/>
      <c r="AL632" s="83"/>
      <c r="AM632" s="83"/>
      <c r="AN632" s="83"/>
      <c r="AO632" s="83"/>
      <c r="AP632" s="83"/>
      <c r="AQ632" s="83"/>
      <c r="AR632" s="83"/>
      <c r="AS632" s="83"/>
      <c r="AT632" s="83"/>
      <c r="AU632" s="83"/>
      <c r="AV632" s="83"/>
      <c r="AW632" s="83"/>
      <c r="AX632" s="83"/>
      <c r="AY632" s="83"/>
      <c r="AZ632" s="83"/>
      <c r="BA632" s="83"/>
      <c r="BB632" s="83"/>
    </row>
    <row r="633" spans="10:54" s="228" customFormat="1" x14ac:dyDescent="0.2">
      <c r="J633" s="361"/>
      <c r="K633" s="360"/>
      <c r="L633" s="343"/>
      <c r="M633" s="343"/>
      <c r="N633" s="170"/>
      <c r="O633" s="170"/>
      <c r="P633" s="170"/>
      <c r="Q633" s="170"/>
      <c r="R633" s="170"/>
      <c r="S633" s="170"/>
      <c r="T633" s="327">
        <v>632</v>
      </c>
      <c r="U633" s="373" t="s">
        <v>710</v>
      </c>
      <c r="V633" s="376">
        <v>2</v>
      </c>
      <c r="X633" s="270"/>
      <c r="Y633" s="270"/>
      <c r="Z633" s="376">
        <v>2</v>
      </c>
      <c r="AB633" s="83"/>
      <c r="AC633" s="83"/>
      <c r="AD633" s="83"/>
      <c r="AE633" s="83"/>
      <c r="AF633" s="83"/>
      <c r="AG633" s="83"/>
      <c r="AH633" s="83"/>
      <c r="AI633" s="83"/>
      <c r="AJ633" s="83"/>
      <c r="AK633" s="83"/>
      <c r="AL633" s="83"/>
      <c r="AM633" s="83"/>
      <c r="AN633" s="83"/>
      <c r="AO633" s="83"/>
      <c r="AP633" s="83"/>
      <c r="AQ633" s="83"/>
      <c r="AR633" s="83"/>
      <c r="AS633" s="83"/>
      <c r="AT633" s="83"/>
      <c r="AU633" s="83"/>
      <c r="AV633" s="83"/>
      <c r="AW633" s="83"/>
      <c r="AX633" s="83"/>
      <c r="AY633" s="83"/>
      <c r="AZ633" s="83"/>
      <c r="BA633" s="83"/>
      <c r="BB633" s="83"/>
    </row>
    <row r="634" spans="10:54" s="228" customFormat="1" x14ac:dyDescent="0.2">
      <c r="J634" s="361"/>
      <c r="K634" s="360"/>
      <c r="L634" s="343"/>
      <c r="M634" s="343"/>
      <c r="N634" s="170"/>
      <c r="O634" s="170"/>
      <c r="P634" s="170"/>
      <c r="Q634" s="170"/>
      <c r="R634" s="170"/>
      <c r="S634" s="170"/>
      <c r="T634" s="327">
        <v>633</v>
      </c>
      <c r="U634" s="373" t="s">
        <v>711</v>
      </c>
      <c r="V634" s="376">
        <v>2</v>
      </c>
      <c r="X634" s="270"/>
      <c r="Y634" s="270"/>
      <c r="Z634" s="376">
        <v>2</v>
      </c>
      <c r="AB634" s="83"/>
      <c r="AC634" s="83"/>
      <c r="AD634" s="83"/>
      <c r="AE634" s="83"/>
      <c r="AF634" s="83"/>
      <c r="AG634" s="83"/>
      <c r="AH634" s="83"/>
      <c r="AI634" s="83"/>
      <c r="AJ634" s="83"/>
      <c r="AK634" s="83"/>
      <c r="AL634" s="83"/>
      <c r="AM634" s="83"/>
      <c r="AN634" s="83"/>
      <c r="AO634" s="83"/>
      <c r="AP634" s="83"/>
      <c r="AQ634" s="83"/>
      <c r="AR634" s="83"/>
      <c r="AS634" s="83"/>
      <c r="AT634" s="83"/>
      <c r="AU634" s="83"/>
      <c r="AV634" s="83"/>
      <c r="AW634" s="83"/>
      <c r="AX634" s="83"/>
      <c r="AY634" s="83"/>
      <c r="AZ634" s="83"/>
      <c r="BA634" s="83"/>
      <c r="BB634" s="83"/>
    </row>
    <row r="635" spans="10:54" s="228" customFormat="1" x14ac:dyDescent="0.2">
      <c r="J635" s="361"/>
      <c r="K635" s="360"/>
      <c r="L635" s="343"/>
      <c r="M635" s="343"/>
      <c r="N635" s="170"/>
      <c r="O635" s="170"/>
      <c r="P635" s="170"/>
      <c r="Q635" s="170"/>
      <c r="R635" s="170"/>
      <c r="S635" s="170"/>
      <c r="T635" s="327">
        <v>634</v>
      </c>
      <c r="U635" s="373" t="s">
        <v>712</v>
      </c>
      <c r="V635" s="376">
        <v>2</v>
      </c>
      <c r="X635" s="270"/>
      <c r="Y635" s="270"/>
      <c r="Z635" s="376">
        <v>2</v>
      </c>
      <c r="AB635" s="83"/>
      <c r="AC635" s="83"/>
      <c r="AD635" s="83"/>
      <c r="AE635" s="83"/>
      <c r="AF635" s="83"/>
      <c r="AG635" s="83"/>
      <c r="AH635" s="83"/>
      <c r="AI635" s="83"/>
      <c r="AJ635" s="83"/>
      <c r="AK635" s="83"/>
      <c r="AL635" s="83"/>
      <c r="AM635" s="83"/>
      <c r="AN635" s="83"/>
      <c r="AO635" s="83"/>
      <c r="AP635" s="83"/>
      <c r="AQ635" s="83"/>
      <c r="AR635" s="83"/>
      <c r="AS635" s="83"/>
      <c r="AT635" s="83"/>
      <c r="AU635" s="83"/>
      <c r="AV635" s="83"/>
      <c r="AW635" s="83"/>
      <c r="AX635" s="83"/>
      <c r="AY635" s="83"/>
      <c r="AZ635" s="83"/>
      <c r="BA635" s="83"/>
      <c r="BB635" s="83"/>
    </row>
    <row r="636" spans="10:54" s="228" customFormat="1" x14ac:dyDescent="0.2">
      <c r="J636" s="361"/>
      <c r="K636" s="360"/>
      <c r="L636" s="343"/>
      <c r="M636" s="343"/>
      <c r="N636" s="170"/>
      <c r="O636" s="170"/>
      <c r="P636" s="170"/>
      <c r="Q636" s="170"/>
      <c r="R636" s="170"/>
      <c r="S636" s="170"/>
      <c r="T636" s="327">
        <v>635</v>
      </c>
      <c r="U636" s="373" t="s">
        <v>713</v>
      </c>
      <c r="V636" s="376">
        <v>2</v>
      </c>
      <c r="X636" s="270"/>
      <c r="Y636" s="270"/>
      <c r="Z636" s="376">
        <v>2</v>
      </c>
      <c r="AB636" s="83"/>
      <c r="AC636" s="83"/>
      <c r="AD636" s="83"/>
      <c r="AE636" s="83"/>
      <c r="AF636" s="83"/>
      <c r="AG636" s="83"/>
      <c r="AH636" s="83"/>
      <c r="AI636" s="83"/>
      <c r="AJ636" s="83"/>
      <c r="AK636" s="83"/>
      <c r="AL636" s="83"/>
      <c r="AM636" s="83"/>
      <c r="AN636" s="83"/>
      <c r="AO636" s="83"/>
      <c r="AP636" s="83"/>
      <c r="AQ636" s="83"/>
      <c r="AR636" s="83"/>
      <c r="AS636" s="83"/>
      <c r="AT636" s="83"/>
      <c r="AU636" s="83"/>
      <c r="AV636" s="83"/>
      <c r="AW636" s="83"/>
      <c r="AX636" s="83"/>
      <c r="AY636" s="83"/>
      <c r="AZ636" s="83"/>
      <c r="BA636" s="83"/>
      <c r="BB636" s="83"/>
    </row>
    <row r="637" spans="10:54" s="228" customFormat="1" x14ac:dyDescent="0.2">
      <c r="J637" s="361"/>
      <c r="K637" s="360"/>
      <c r="L637" s="343"/>
      <c r="M637" s="343"/>
      <c r="N637" s="170"/>
      <c r="O637" s="170"/>
      <c r="P637" s="170"/>
      <c r="Q637" s="170"/>
      <c r="R637" s="170"/>
      <c r="S637" s="170"/>
      <c r="T637" s="327">
        <v>636</v>
      </c>
      <c r="U637" s="373" t="s">
        <v>714</v>
      </c>
      <c r="V637" s="376">
        <v>2</v>
      </c>
      <c r="X637" s="270"/>
      <c r="Y637" s="270"/>
      <c r="Z637" s="376">
        <v>2</v>
      </c>
      <c r="AB637" s="83"/>
      <c r="AC637" s="83"/>
      <c r="AD637" s="83"/>
      <c r="AE637" s="83"/>
      <c r="AF637" s="83"/>
      <c r="AG637" s="83"/>
      <c r="AH637" s="83"/>
      <c r="AI637" s="83"/>
      <c r="AJ637" s="83"/>
      <c r="AK637" s="83"/>
      <c r="AL637" s="83"/>
      <c r="AM637" s="83"/>
      <c r="AN637" s="83"/>
      <c r="AO637" s="83"/>
      <c r="AP637" s="83"/>
      <c r="AQ637" s="83"/>
      <c r="AR637" s="83"/>
      <c r="AS637" s="83"/>
      <c r="AT637" s="83"/>
      <c r="AU637" s="83"/>
      <c r="AV637" s="83"/>
      <c r="AW637" s="83"/>
      <c r="AX637" s="83"/>
      <c r="AY637" s="83"/>
      <c r="AZ637" s="83"/>
      <c r="BA637" s="83"/>
      <c r="BB637" s="83"/>
    </row>
    <row r="638" spans="10:54" s="228" customFormat="1" x14ac:dyDescent="0.2">
      <c r="J638" s="361"/>
      <c r="K638" s="360"/>
      <c r="L638" s="343"/>
      <c r="M638" s="343"/>
      <c r="N638" s="170"/>
      <c r="O638" s="170"/>
      <c r="P638" s="170"/>
      <c r="Q638" s="170"/>
      <c r="R638" s="170"/>
      <c r="S638" s="170"/>
      <c r="T638" s="327">
        <v>637</v>
      </c>
      <c r="U638" s="373" t="s">
        <v>715</v>
      </c>
      <c r="V638" s="376">
        <v>2</v>
      </c>
      <c r="X638" s="270"/>
      <c r="Y638" s="270"/>
      <c r="Z638" s="376">
        <v>2</v>
      </c>
      <c r="AB638" s="83"/>
      <c r="AC638" s="83"/>
      <c r="AD638" s="83"/>
      <c r="AE638" s="83"/>
      <c r="AF638" s="83"/>
      <c r="AG638" s="83"/>
      <c r="AH638" s="83"/>
      <c r="AI638" s="83"/>
      <c r="AJ638" s="83"/>
      <c r="AK638" s="83"/>
      <c r="AL638" s="83"/>
      <c r="AM638" s="83"/>
      <c r="AN638" s="83"/>
      <c r="AO638" s="83"/>
      <c r="AP638" s="83"/>
      <c r="AQ638" s="83"/>
      <c r="AR638" s="83"/>
      <c r="AS638" s="83"/>
      <c r="AT638" s="83"/>
      <c r="AU638" s="83"/>
      <c r="AV638" s="83"/>
      <c r="AW638" s="83"/>
      <c r="AX638" s="83"/>
      <c r="AY638" s="83"/>
      <c r="AZ638" s="83"/>
      <c r="BA638" s="83"/>
      <c r="BB638" s="83"/>
    </row>
    <row r="639" spans="10:54" s="228" customFormat="1" x14ac:dyDescent="0.2">
      <c r="J639" s="361"/>
      <c r="K639" s="360"/>
      <c r="L639" s="343"/>
      <c r="M639" s="343"/>
      <c r="N639" s="170"/>
      <c r="O639" s="170"/>
      <c r="P639" s="170"/>
      <c r="Q639" s="170"/>
      <c r="R639" s="170"/>
      <c r="S639" s="170"/>
      <c r="T639" s="327">
        <v>638</v>
      </c>
      <c r="U639" s="373" t="s">
        <v>716</v>
      </c>
      <c r="V639" s="376">
        <v>2</v>
      </c>
      <c r="X639" s="270"/>
      <c r="Y639" s="270"/>
      <c r="Z639" s="376">
        <v>2</v>
      </c>
      <c r="AB639" s="83"/>
      <c r="AC639" s="83"/>
      <c r="AD639" s="83"/>
      <c r="AE639" s="83"/>
      <c r="AF639" s="83"/>
      <c r="AG639" s="83"/>
      <c r="AH639" s="83"/>
      <c r="AI639" s="83"/>
      <c r="AJ639" s="83"/>
      <c r="AK639" s="83"/>
      <c r="AL639" s="83"/>
      <c r="AM639" s="83"/>
      <c r="AN639" s="83"/>
      <c r="AO639" s="83"/>
      <c r="AP639" s="83"/>
      <c r="AQ639" s="83"/>
      <c r="AR639" s="83"/>
      <c r="AS639" s="83"/>
      <c r="AT639" s="83"/>
      <c r="AU639" s="83"/>
      <c r="AV639" s="83"/>
      <c r="AW639" s="83"/>
      <c r="AX639" s="83"/>
      <c r="AY639" s="83"/>
      <c r="AZ639" s="83"/>
      <c r="BA639" s="83"/>
      <c r="BB639" s="83"/>
    </row>
    <row r="640" spans="10:54" s="228" customFormat="1" x14ac:dyDescent="0.2">
      <c r="J640" s="361"/>
      <c r="K640" s="360"/>
      <c r="L640" s="343"/>
      <c r="M640" s="343"/>
      <c r="N640" s="170"/>
      <c r="O640" s="170"/>
      <c r="P640" s="170"/>
      <c r="Q640" s="170"/>
      <c r="R640" s="170"/>
      <c r="S640" s="170"/>
      <c r="T640" s="327">
        <v>639</v>
      </c>
      <c r="U640" s="373" t="s">
        <v>717</v>
      </c>
      <c r="V640" s="376">
        <v>2</v>
      </c>
      <c r="X640" s="270"/>
      <c r="Y640" s="270"/>
      <c r="Z640" s="376">
        <v>2</v>
      </c>
      <c r="AB640" s="83"/>
      <c r="AC640" s="83"/>
      <c r="AD640" s="83"/>
      <c r="AE640" s="83"/>
      <c r="AF640" s="83"/>
      <c r="AG640" s="83"/>
      <c r="AH640" s="83"/>
      <c r="AI640" s="83"/>
      <c r="AJ640" s="83"/>
      <c r="AK640" s="83"/>
      <c r="AL640" s="83"/>
      <c r="AM640" s="83"/>
      <c r="AN640" s="83"/>
      <c r="AO640" s="83"/>
      <c r="AP640" s="83"/>
      <c r="AQ640" s="83"/>
      <c r="AR640" s="83"/>
      <c r="AS640" s="83"/>
      <c r="AT640" s="83"/>
      <c r="AU640" s="83"/>
      <c r="AV640" s="83"/>
      <c r="AW640" s="83"/>
      <c r="AX640" s="83"/>
      <c r="AY640" s="83"/>
      <c r="AZ640" s="83"/>
      <c r="BA640" s="83"/>
      <c r="BB640" s="83"/>
    </row>
    <row r="641" spans="10:54" s="228" customFormat="1" x14ac:dyDescent="0.2">
      <c r="J641" s="361"/>
      <c r="K641" s="360"/>
      <c r="L641" s="343"/>
      <c r="M641" s="343"/>
      <c r="N641" s="170"/>
      <c r="O641" s="170"/>
      <c r="P641" s="170"/>
      <c r="Q641" s="170"/>
      <c r="R641" s="170"/>
      <c r="S641" s="170"/>
      <c r="T641" s="327">
        <v>640</v>
      </c>
      <c r="U641" s="373" t="s">
        <v>718</v>
      </c>
      <c r="V641" s="376">
        <v>2</v>
      </c>
      <c r="X641" s="270"/>
      <c r="Y641" s="270"/>
      <c r="Z641" s="376">
        <v>2</v>
      </c>
      <c r="AB641" s="83"/>
      <c r="AC641" s="83"/>
      <c r="AD641" s="83"/>
      <c r="AE641" s="83"/>
      <c r="AF641" s="83"/>
      <c r="AG641" s="83"/>
      <c r="AH641" s="83"/>
      <c r="AI641" s="83"/>
      <c r="AJ641" s="83"/>
      <c r="AK641" s="83"/>
      <c r="AL641" s="83"/>
      <c r="AM641" s="83"/>
      <c r="AN641" s="83"/>
      <c r="AO641" s="83"/>
      <c r="AP641" s="83"/>
      <c r="AQ641" s="83"/>
      <c r="AR641" s="83"/>
      <c r="AS641" s="83"/>
      <c r="AT641" s="83"/>
      <c r="AU641" s="83"/>
      <c r="AV641" s="83"/>
      <c r="AW641" s="83"/>
      <c r="AX641" s="83"/>
      <c r="AY641" s="83"/>
      <c r="AZ641" s="83"/>
      <c r="BA641" s="83"/>
      <c r="BB641" s="83"/>
    </row>
    <row r="642" spans="10:54" s="228" customFormat="1" x14ac:dyDescent="0.2">
      <c r="J642" s="361"/>
      <c r="K642" s="360"/>
      <c r="L642" s="343"/>
      <c r="M642" s="343"/>
      <c r="N642" s="170"/>
      <c r="O642" s="170"/>
      <c r="P642" s="170"/>
      <c r="Q642" s="170"/>
      <c r="R642" s="170"/>
      <c r="S642" s="170"/>
      <c r="T642" s="327">
        <v>641</v>
      </c>
      <c r="U642" s="373" t="s">
        <v>719</v>
      </c>
      <c r="V642" s="376">
        <v>2</v>
      </c>
      <c r="X642" s="270"/>
      <c r="Y642" s="270"/>
      <c r="Z642" s="376">
        <v>2</v>
      </c>
      <c r="AB642" s="83"/>
      <c r="AC642" s="83"/>
      <c r="AD642" s="83"/>
      <c r="AE642" s="83"/>
      <c r="AF642" s="83"/>
      <c r="AG642" s="83"/>
      <c r="AH642" s="83"/>
      <c r="AI642" s="83"/>
      <c r="AJ642" s="83"/>
      <c r="AK642" s="83"/>
      <c r="AL642" s="83"/>
      <c r="AM642" s="83"/>
      <c r="AN642" s="83"/>
      <c r="AO642" s="83"/>
      <c r="AP642" s="83"/>
      <c r="AQ642" s="83"/>
      <c r="AR642" s="83"/>
      <c r="AS642" s="83"/>
      <c r="AT642" s="83"/>
      <c r="AU642" s="83"/>
      <c r="AV642" s="83"/>
      <c r="AW642" s="83"/>
      <c r="AX642" s="83"/>
      <c r="AY642" s="83"/>
      <c r="AZ642" s="83"/>
      <c r="BA642" s="83"/>
      <c r="BB642" s="83"/>
    </row>
    <row r="643" spans="10:54" s="228" customFormat="1" x14ac:dyDescent="0.2">
      <c r="J643" s="361"/>
      <c r="K643" s="360"/>
      <c r="L643" s="343"/>
      <c r="M643" s="343"/>
      <c r="N643" s="170"/>
      <c r="O643" s="170"/>
      <c r="P643" s="170"/>
      <c r="Q643" s="170"/>
      <c r="R643" s="170"/>
      <c r="S643" s="170"/>
      <c r="T643" s="327">
        <v>642</v>
      </c>
      <c r="U643" s="373" t="s">
        <v>720</v>
      </c>
      <c r="V643" s="376">
        <v>2</v>
      </c>
      <c r="X643" s="270"/>
      <c r="Y643" s="270"/>
      <c r="Z643" s="376">
        <v>2</v>
      </c>
      <c r="AB643" s="83"/>
      <c r="AC643" s="83"/>
      <c r="AD643" s="83"/>
      <c r="AE643" s="83"/>
      <c r="AF643" s="83"/>
      <c r="AG643" s="83"/>
      <c r="AH643" s="83"/>
      <c r="AI643" s="83"/>
      <c r="AJ643" s="83"/>
      <c r="AK643" s="83"/>
      <c r="AL643" s="83"/>
      <c r="AM643" s="83"/>
      <c r="AN643" s="83"/>
      <c r="AO643" s="83"/>
      <c r="AP643" s="83"/>
      <c r="AQ643" s="83"/>
      <c r="AR643" s="83"/>
      <c r="AS643" s="83"/>
      <c r="AT643" s="83"/>
      <c r="AU643" s="83"/>
      <c r="AV643" s="83"/>
      <c r="AW643" s="83"/>
      <c r="AX643" s="83"/>
      <c r="AY643" s="83"/>
      <c r="AZ643" s="83"/>
      <c r="BA643" s="83"/>
      <c r="BB643" s="83"/>
    </row>
    <row r="644" spans="10:54" s="228" customFormat="1" x14ac:dyDescent="0.2">
      <c r="J644" s="361"/>
      <c r="K644" s="360"/>
      <c r="L644" s="343"/>
      <c r="M644" s="343"/>
      <c r="N644" s="170"/>
      <c r="O644" s="170"/>
      <c r="P644" s="170"/>
      <c r="Q644" s="170"/>
      <c r="R644" s="170"/>
      <c r="S644" s="170"/>
      <c r="T644" s="327">
        <v>643</v>
      </c>
      <c r="U644" s="373" t="s">
        <v>721</v>
      </c>
      <c r="V644" s="376">
        <v>2</v>
      </c>
      <c r="X644" s="270"/>
      <c r="Y644" s="270"/>
      <c r="Z644" s="376">
        <v>2</v>
      </c>
      <c r="AB644" s="83"/>
      <c r="AC644" s="83"/>
      <c r="AD644" s="83"/>
      <c r="AE644" s="83"/>
      <c r="AF644" s="83"/>
      <c r="AG644" s="83"/>
      <c r="AH644" s="83"/>
      <c r="AI644" s="83"/>
      <c r="AJ644" s="83"/>
      <c r="AK644" s="83"/>
      <c r="AL644" s="83"/>
      <c r="AM644" s="83"/>
      <c r="AN644" s="83"/>
      <c r="AO644" s="83"/>
      <c r="AP644" s="83"/>
      <c r="AQ644" s="83"/>
      <c r="AR644" s="83"/>
      <c r="AS644" s="83"/>
      <c r="AT644" s="83"/>
      <c r="AU644" s="83"/>
      <c r="AV644" s="83"/>
      <c r="AW644" s="83"/>
      <c r="AX644" s="83"/>
      <c r="AY644" s="83"/>
      <c r="AZ644" s="83"/>
      <c r="BA644" s="83"/>
      <c r="BB644" s="83"/>
    </row>
    <row r="645" spans="10:54" s="228" customFormat="1" x14ac:dyDescent="0.2">
      <c r="J645" s="361"/>
      <c r="K645" s="360"/>
      <c r="L645" s="343"/>
      <c r="M645" s="343"/>
      <c r="N645" s="170"/>
      <c r="O645" s="170"/>
      <c r="P645" s="170"/>
      <c r="Q645" s="170"/>
      <c r="R645" s="170"/>
      <c r="S645" s="170"/>
      <c r="T645" s="327">
        <v>644</v>
      </c>
      <c r="U645" s="373" t="s">
        <v>722</v>
      </c>
      <c r="V645" s="376">
        <v>2</v>
      </c>
      <c r="X645" s="270"/>
      <c r="Y645" s="270"/>
      <c r="Z645" s="376">
        <v>2</v>
      </c>
      <c r="AB645" s="83"/>
      <c r="AC645" s="83"/>
      <c r="AD645" s="83"/>
      <c r="AE645" s="83"/>
      <c r="AF645" s="83"/>
      <c r="AG645" s="83"/>
      <c r="AH645" s="83"/>
      <c r="AI645" s="83"/>
      <c r="AJ645" s="83"/>
      <c r="AK645" s="83"/>
      <c r="AL645" s="83"/>
      <c r="AM645" s="83"/>
      <c r="AN645" s="83"/>
      <c r="AO645" s="83"/>
      <c r="AP645" s="83"/>
      <c r="AQ645" s="83"/>
      <c r="AR645" s="83"/>
      <c r="AS645" s="83"/>
      <c r="AT645" s="83"/>
      <c r="AU645" s="83"/>
      <c r="AV645" s="83"/>
      <c r="AW645" s="83"/>
      <c r="AX645" s="83"/>
      <c r="AY645" s="83"/>
      <c r="AZ645" s="83"/>
      <c r="BA645" s="83"/>
      <c r="BB645" s="83"/>
    </row>
    <row r="646" spans="10:54" s="228" customFormat="1" x14ac:dyDescent="0.2">
      <c r="J646" s="361"/>
      <c r="K646" s="360"/>
      <c r="L646" s="343"/>
      <c r="M646" s="343"/>
      <c r="N646" s="170"/>
      <c r="O646" s="170"/>
      <c r="P646" s="170"/>
      <c r="Q646" s="170"/>
      <c r="R646" s="170"/>
      <c r="S646" s="170"/>
      <c r="T646" s="327">
        <v>645</v>
      </c>
      <c r="U646" s="373" t="s">
        <v>723</v>
      </c>
      <c r="V646" s="376">
        <v>2</v>
      </c>
      <c r="X646" s="270"/>
      <c r="Y646" s="270"/>
      <c r="Z646" s="376">
        <v>2</v>
      </c>
      <c r="AB646" s="83"/>
      <c r="AC646" s="83"/>
      <c r="AD646" s="83"/>
      <c r="AE646" s="83"/>
      <c r="AF646" s="83"/>
      <c r="AG646" s="83"/>
      <c r="AH646" s="83"/>
      <c r="AI646" s="83"/>
      <c r="AJ646" s="83"/>
      <c r="AK646" s="83"/>
      <c r="AL646" s="83"/>
      <c r="AM646" s="83"/>
      <c r="AN646" s="83"/>
      <c r="AO646" s="83"/>
      <c r="AP646" s="83"/>
      <c r="AQ646" s="83"/>
      <c r="AR646" s="83"/>
      <c r="AS646" s="83"/>
      <c r="AT646" s="83"/>
      <c r="AU646" s="83"/>
      <c r="AV646" s="83"/>
      <c r="AW646" s="83"/>
      <c r="AX646" s="83"/>
      <c r="AY646" s="83"/>
      <c r="AZ646" s="83"/>
      <c r="BA646" s="83"/>
      <c r="BB646" s="83"/>
    </row>
    <row r="647" spans="10:54" s="228" customFormat="1" x14ac:dyDescent="0.2">
      <c r="J647" s="361"/>
      <c r="K647" s="360"/>
      <c r="L647" s="343"/>
      <c r="M647" s="343"/>
      <c r="N647" s="170"/>
      <c r="O647" s="170"/>
      <c r="P647" s="170"/>
      <c r="Q647" s="170"/>
      <c r="R647" s="170"/>
      <c r="S647" s="170"/>
      <c r="T647" s="327">
        <v>646</v>
      </c>
      <c r="U647" s="373" t="s">
        <v>724</v>
      </c>
      <c r="V647" s="376">
        <v>2</v>
      </c>
      <c r="X647" s="270"/>
      <c r="Y647" s="270"/>
      <c r="Z647" s="376">
        <v>2</v>
      </c>
      <c r="AB647" s="83"/>
      <c r="AC647" s="83"/>
      <c r="AD647" s="83"/>
      <c r="AE647" s="83"/>
      <c r="AF647" s="83"/>
      <c r="AG647" s="83"/>
      <c r="AH647" s="83"/>
      <c r="AI647" s="83"/>
      <c r="AJ647" s="83"/>
      <c r="AK647" s="83"/>
      <c r="AL647" s="83"/>
      <c r="AM647" s="83"/>
      <c r="AN647" s="83"/>
      <c r="AO647" s="83"/>
      <c r="AP647" s="83"/>
      <c r="AQ647" s="83"/>
      <c r="AR647" s="83"/>
      <c r="AS647" s="83"/>
      <c r="AT647" s="83"/>
      <c r="AU647" s="83"/>
      <c r="AV647" s="83"/>
      <c r="AW647" s="83"/>
      <c r="AX647" s="83"/>
      <c r="AY647" s="83"/>
      <c r="AZ647" s="83"/>
      <c r="BA647" s="83"/>
      <c r="BB647" s="83"/>
    </row>
    <row r="648" spans="10:54" s="228" customFormat="1" x14ac:dyDescent="0.2">
      <c r="J648" s="361"/>
      <c r="K648" s="360"/>
      <c r="L648" s="343"/>
      <c r="M648" s="343"/>
      <c r="N648" s="170"/>
      <c r="O648" s="170"/>
      <c r="P648" s="170"/>
      <c r="Q648" s="170"/>
      <c r="R648" s="170"/>
      <c r="S648" s="170"/>
      <c r="T648" s="327">
        <v>647</v>
      </c>
      <c r="U648" s="373" t="s">
        <v>725</v>
      </c>
      <c r="V648" s="376">
        <v>2</v>
      </c>
      <c r="X648" s="270"/>
      <c r="Y648" s="270"/>
      <c r="Z648" s="376">
        <v>2</v>
      </c>
      <c r="AB648" s="83"/>
      <c r="AC648" s="83"/>
      <c r="AD648" s="83"/>
      <c r="AE648" s="83"/>
      <c r="AF648" s="83"/>
      <c r="AG648" s="83"/>
      <c r="AH648" s="83"/>
      <c r="AI648" s="83"/>
      <c r="AJ648" s="83"/>
      <c r="AK648" s="83"/>
      <c r="AL648" s="83"/>
      <c r="AM648" s="83"/>
      <c r="AN648" s="83"/>
      <c r="AO648" s="83"/>
      <c r="AP648" s="83"/>
      <c r="AQ648" s="83"/>
      <c r="AR648" s="83"/>
      <c r="AS648" s="83"/>
      <c r="AT648" s="83"/>
      <c r="AU648" s="83"/>
      <c r="AV648" s="83"/>
      <c r="AW648" s="83"/>
      <c r="AX648" s="83"/>
      <c r="AY648" s="83"/>
      <c r="AZ648" s="83"/>
      <c r="BA648" s="83"/>
      <c r="BB648" s="83"/>
    </row>
    <row r="649" spans="10:54" s="228" customFormat="1" x14ac:dyDescent="0.2">
      <c r="J649" s="361"/>
      <c r="K649" s="360"/>
      <c r="L649" s="343"/>
      <c r="M649" s="343"/>
      <c r="N649" s="170"/>
      <c r="O649" s="170"/>
      <c r="P649" s="170"/>
      <c r="Q649" s="170"/>
      <c r="R649" s="170"/>
      <c r="S649" s="170"/>
      <c r="T649" s="327">
        <v>648</v>
      </c>
      <c r="U649" s="373" t="s">
        <v>726</v>
      </c>
      <c r="V649" s="376">
        <v>2</v>
      </c>
      <c r="X649" s="270"/>
      <c r="Y649" s="270"/>
      <c r="Z649" s="376">
        <v>2</v>
      </c>
      <c r="AB649" s="83"/>
      <c r="AC649" s="83"/>
      <c r="AD649" s="83"/>
      <c r="AE649" s="83"/>
      <c r="AF649" s="83"/>
      <c r="AG649" s="83"/>
      <c r="AH649" s="83"/>
      <c r="AI649" s="83"/>
      <c r="AJ649" s="83"/>
      <c r="AK649" s="83"/>
      <c r="AL649" s="83"/>
      <c r="AM649" s="83"/>
      <c r="AN649" s="83"/>
      <c r="AO649" s="83"/>
      <c r="AP649" s="83"/>
      <c r="AQ649" s="83"/>
      <c r="AR649" s="83"/>
      <c r="AS649" s="83"/>
      <c r="AT649" s="83"/>
      <c r="AU649" s="83"/>
      <c r="AV649" s="83"/>
      <c r="AW649" s="83"/>
      <c r="AX649" s="83"/>
      <c r="AY649" s="83"/>
      <c r="AZ649" s="83"/>
      <c r="BA649" s="83"/>
      <c r="BB649" s="83"/>
    </row>
    <row r="650" spans="10:54" s="228" customFormat="1" x14ac:dyDescent="0.2">
      <c r="J650" s="361"/>
      <c r="K650" s="360"/>
      <c r="L650" s="343"/>
      <c r="M650" s="343"/>
      <c r="N650" s="170"/>
      <c r="O650" s="170"/>
      <c r="P650" s="170"/>
      <c r="Q650" s="170"/>
      <c r="R650" s="170"/>
      <c r="S650" s="170"/>
      <c r="T650" s="327">
        <v>649</v>
      </c>
      <c r="U650" s="373" t="s">
        <v>727</v>
      </c>
      <c r="V650" s="376">
        <v>2</v>
      </c>
      <c r="X650" s="270"/>
      <c r="Y650" s="270"/>
      <c r="Z650" s="376">
        <v>2</v>
      </c>
      <c r="AB650" s="83"/>
      <c r="AC650" s="83"/>
      <c r="AD650" s="83"/>
      <c r="AE650" s="83"/>
      <c r="AF650" s="83"/>
      <c r="AG650" s="83"/>
      <c r="AH650" s="83"/>
      <c r="AI650" s="83"/>
      <c r="AJ650" s="83"/>
      <c r="AK650" s="83"/>
      <c r="AL650" s="83"/>
      <c r="AM650" s="83"/>
      <c r="AN650" s="83"/>
      <c r="AO650" s="83"/>
      <c r="AP650" s="83"/>
      <c r="AQ650" s="83"/>
      <c r="AR650" s="83"/>
      <c r="AS650" s="83"/>
      <c r="AT650" s="83"/>
      <c r="AU650" s="83"/>
      <c r="AV650" s="83"/>
      <c r="AW650" s="83"/>
      <c r="AX650" s="83"/>
      <c r="AY650" s="83"/>
      <c r="AZ650" s="83"/>
      <c r="BA650" s="83"/>
      <c r="BB650" s="83"/>
    </row>
    <row r="651" spans="10:54" s="228" customFormat="1" x14ac:dyDescent="0.2">
      <c r="J651" s="361"/>
      <c r="K651" s="360"/>
      <c r="L651" s="343"/>
      <c r="M651" s="343"/>
      <c r="N651" s="170"/>
      <c r="O651" s="170"/>
      <c r="P651" s="170"/>
      <c r="Q651" s="170"/>
      <c r="R651" s="170"/>
      <c r="S651" s="170"/>
      <c r="T651" s="327">
        <v>650</v>
      </c>
      <c r="U651" s="373" t="s">
        <v>728</v>
      </c>
      <c r="V651" s="376">
        <v>2</v>
      </c>
      <c r="X651" s="270"/>
      <c r="Y651" s="270"/>
      <c r="Z651" s="376">
        <v>2</v>
      </c>
      <c r="AB651" s="83"/>
      <c r="AC651" s="83"/>
      <c r="AD651" s="83"/>
      <c r="AE651" s="83"/>
      <c r="AF651" s="83"/>
      <c r="AG651" s="83"/>
      <c r="AH651" s="83"/>
      <c r="AI651" s="83"/>
      <c r="AJ651" s="83"/>
      <c r="AK651" s="83"/>
      <c r="AL651" s="83"/>
      <c r="AM651" s="83"/>
      <c r="AN651" s="83"/>
      <c r="AO651" s="83"/>
      <c r="AP651" s="83"/>
      <c r="AQ651" s="83"/>
      <c r="AR651" s="83"/>
      <c r="AS651" s="83"/>
      <c r="AT651" s="83"/>
      <c r="AU651" s="83"/>
      <c r="AV651" s="83"/>
      <c r="AW651" s="83"/>
      <c r="AX651" s="83"/>
      <c r="AY651" s="83"/>
      <c r="AZ651" s="83"/>
      <c r="BA651" s="83"/>
      <c r="BB651" s="83"/>
    </row>
    <row r="652" spans="10:54" s="228" customFormat="1" x14ac:dyDescent="0.2">
      <c r="J652" s="361"/>
      <c r="K652" s="360"/>
      <c r="L652" s="343"/>
      <c r="M652" s="343"/>
      <c r="N652" s="170"/>
      <c r="O652" s="170"/>
      <c r="P652" s="170"/>
      <c r="Q652" s="170"/>
      <c r="R652" s="170"/>
      <c r="S652" s="170"/>
      <c r="T652" s="327">
        <v>651</v>
      </c>
      <c r="U652" s="373" t="s">
        <v>729</v>
      </c>
      <c r="V652" s="376">
        <v>2</v>
      </c>
      <c r="X652" s="270"/>
      <c r="Y652" s="270"/>
      <c r="Z652" s="376">
        <v>2</v>
      </c>
      <c r="AB652" s="83"/>
      <c r="AC652" s="83"/>
      <c r="AD652" s="83"/>
      <c r="AE652" s="83"/>
      <c r="AF652" s="83"/>
      <c r="AG652" s="83"/>
      <c r="AH652" s="83"/>
      <c r="AI652" s="83"/>
      <c r="AJ652" s="83"/>
      <c r="AK652" s="83"/>
      <c r="AL652" s="83"/>
      <c r="AM652" s="83"/>
      <c r="AN652" s="83"/>
      <c r="AO652" s="83"/>
      <c r="AP652" s="83"/>
      <c r="AQ652" s="83"/>
      <c r="AR652" s="83"/>
      <c r="AS652" s="83"/>
      <c r="AT652" s="83"/>
      <c r="AU652" s="83"/>
      <c r="AV652" s="83"/>
      <c r="AW652" s="83"/>
      <c r="AX652" s="83"/>
      <c r="AY652" s="83"/>
      <c r="AZ652" s="83"/>
      <c r="BA652" s="83"/>
      <c r="BB652" s="83"/>
    </row>
    <row r="653" spans="10:54" s="228" customFormat="1" x14ac:dyDescent="0.2">
      <c r="J653" s="361"/>
      <c r="K653" s="360"/>
      <c r="L653" s="343"/>
      <c r="M653" s="343"/>
      <c r="N653" s="170"/>
      <c r="O653" s="170"/>
      <c r="P653" s="170"/>
      <c r="Q653" s="170"/>
      <c r="R653" s="170"/>
      <c r="S653" s="170"/>
      <c r="T653" s="327">
        <v>652</v>
      </c>
      <c r="U653" s="373" t="s">
        <v>730</v>
      </c>
      <c r="V653" s="376">
        <v>2</v>
      </c>
      <c r="X653" s="270"/>
      <c r="Y653" s="270"/>
      <c r="Z653" s="376">
        <v>2</v>
      </c>
      <c r="AB653" s="83"/>
      <c r="AC653" s="83"/>
      <c r="AD653" s="83"/>
      <c r="AE653" s="83"/>
      <c r="AF653" s="83"/>
      <c r="AG653" s="83"/>
      <c r="AH653" s="83"/>
      <c r="AI653" s="83"/>
      <c r="AJ653" s="83"/>
      <c r="AK653" s="83"/>
      <c r="AL653" s="83"/>
      <c r="AM653" s="83"/>
      <c r="AN653" s="83"/>
      <c r="AO653" s="83"/>
      <c r="AP653" s="83"/>
      <c r="AQ653" s="83"/>
      <c r="AR653" s="83"/>
      <c r="AS653" s="83"/>
      <c r="AT653" s="83"/>
      <c r="AU653" s="83"/>
      <c r="AV653" s="83"/>
      <c r="AW653" s="83"/>
      <c r="AX653" s="83"/>
      <c r="AY653" s="83"/>
      <c r="AZ653" s="83"/>
      <c r="BA653" s="83"/>
      <c r="BB653" s="83"/>
    </row>
    <row r="654" spans="10:54" s="228" customFormat="1" x14ac:dyDescent="0.2">
      <c r="J654" s="361"/>
      <c r="K654" s="360"/>
      <c r="L654" s="343"/>
      <c r="M654" s="343"/>
      <c r="N654" s="170"/>
      <c r="O654" s="170"/>
      <c r="P654" s="170"/>
      <c r="Q654" s="170"/>
      <c r="R654" s="170"/>
      <c r="S654" s="170"/>
      <c r="T654" s="327">
        <v>653</v>
      </c>
      <c r="U654" s="373" t="s">
        <v>731</v>
      </c>
      <c r="V654" s="376">
        <v>2</v>
      </c>
      <c r="X654" s="270"/>
      <c r="Y654" s="270"/>
      <c r="Z654" s="376">
        <v>2</v>
      </c>
      <c r="AB654" s="83"/>
      <c r="AC654" s="83"/>
      <c r="AD654" s="83"/>
      <c r="AE654" s="83"/>
      <c r="AF654" s="83"/>
      <c r="AG654" s="83"/>
      <c r="AH654" s="83"/>
      <c r="AI654" s="83"/>
      <c r="AJ654" s="83"/>
      <c r="AK654" s="83"/>
      <c r="AL654" s="83"/>
      <c r="AM654" s="83"/>
      <c r="AN654" s="83"/>
      <c r="AO654" s="83"/>
      <c r="AP654" s="83"/>
      <c r="AQ654" s="83"/>
      <c r="AR654" s="83"/>
      <c r="AS654" s="83"/>
      <c r="AT654" s="83"/>
      <c r="AU654" s="83"/>
      <c r="AV654" s="83"/>
      <c r="AW654" s="83"/>
      <c r="AX654" s="83"/>
      <c r="AY654" s="83"/>
      <c r="AZ654" s="83"/>
      <c r="BA654" s="83"/>
      <c r="BB654" s="83"/>
    </row>
    <row r="655" spans="10:54" s="228" customFormat="1" x14ac:dyDescent="0.2">
      <c r="J655" s="361"/>
      <c r="K655" s="360"/>
      <c r="L655" s="343"/>
      <c r="M655" s="343"/>
      <c r="N655" s="170"/>
      <c r="O655" s="170"/>
      <c r="P655" s="170"/>
      <c r="Q655" s="170"/>
      <c r="R655" s="170"/>
      <c r="S655" s="170"/>
      <c r="T655" s="327">
        <v>654</v>
      </c>
      <c r="U655" s="373" t="s">
        <v>732</v>
      </c>
      <c r="V655" s="376">
        <v>2</v>
      </c>
      <c r="X655" s="270"/>
      <c r="Y655" s="270"/>
      <c r="Z655" s="376">
        <v>2</v>
      </c>
      <c r="AB655" s="83"/>
      <c r="AC655" s="83"/>
      <c r="AD655" s="83"/>
      <c r="AE655" s="83"/>
      <c r="AF655" s="83"/>
      <c r="AG655" s="83"/>
      <c r="AH655" s="83"/>
      <c r="AI655" s="83"/>
      <c r="AJ655" s="83"/>
      <c r="AK655" s="83"/>
      <c r="AL655" s="83"/>
      <c r="AM655" s="83"/>
      <c r="AN655" s="83"/>
      <c r="AO655" s="83"/>
      <c r="AP655" s="83"/>
      <c r="AQ655" s="83"/>
      <c r="AR655" s="83"/>
      <c r="AS655" s="83"/>
      <c r="AT655" s="83"/>
      <c r="AU655" s="83"/>
      <c r="AV655" s="83"/>
      <c r="AW655" s="83"/>
      <c r="AX655" s="83"/>
      <c r="AY655" s="83"/>
      <c r="AZ655" s="83"/>
      <c r="BA655" s="83"/>
      <c r="BB655" s="83"/>
    </row>
    <row r="656" spans="10:54" s="228" customFormat="1" x14ac:dyDescent="0.2">
      <c r="J656" s="361"/>
      <c r="K656" s="360"/>
      <c r="L656" s="343"/>
      <c r="M656" s="343"/>
      <c r="N656" s="170"/>
      <c r="O656" s="170"/>
      <c r="P656" s="170"/>
      <c r="Q656" s="170"/>
      <c r="R656" s="170"/>
      <c r="S656" s="170"/>
      <c r="T656" s="327">
        <v>655</v>
      </c>
      <c r="U656" s="373" t="s">
        <v>733</v>
      </c>
      <c r="V656" s="376">
        <v>2</v>
      </c>
      <c r="X656" s="270"/>
      <c r="Y656" s="270"/>
      <c r="Z656" s="376">
        <v>2</v>
      </c>
      <c r="AB656" s="83"/>
      <c r="AC656" s="83"/>
      <c r="AD656" s="83"/>
      <c r="AE656" s="83"/>
      <c r="AF656" s="83"/>
      <c r="AG656" s="83"/>
      <c r="AH656" s="83"/>
      <c r="AI656" s="83"/>
      <c r="AJ656" s="83"/>
      <c r="AK656" s="83"/>
      <c r="AL656" s="83"/>
      <c r="AM656" s="83"/>
      <c r="AN656" s="83"/>
      <c r="AO656" s="83"/>
      <c r="AP656" s="83"/>
      <c r="AQ656" s="83"/>
      <c r="AR656" s="83"/>
      <c r="AS656" s="83"/>
      <c r="AT656" s="83"/>
      <c r="AU656" s="83"/>
      <c r="AV656" s="83"/>
      <c r="AW656" s="83"/>
      <c r="AX656" s="83"/>
      <c r="AY656" s="83"/>
      <c r="AZ656" s="83"/>
      <c r="BA656" s="83"/>
      <c r="BB656" s="83"/>
    </row>
    <row r="657" spans="10:54" s="228" customFormat="1" x14ac:dyDescent="0.2">
      <c r="J657" s="361"/>
      <c r="K657" s="360"/>
      <c r="L657" s="343"/>
      <c r="M657" s="343"/>
      <c r="N657" s="170"/>
      <c r="O657" s="170"/>
      <c r="P657" s="170"/>
      <c r="Q657" s="170"/>
      <c r="R657" s="170"/>
      <c r="S657" s="170"/>
      <c r="T657" s="327">
        <v>656</v>
      </c>
      <c r="U657" s="373" t="s">
        <v>734</v>
      </c>
      <c r="V657" s="376">
        <v>2</v>
      </c>
      <c r="X657" s="270"/>
      <c r="Y657" s="270"/>
      <c r="Z657" s="376">
        <v>2</v>
      </c>
      <c r="AB657" s="83"/>
      <c r="AC657" s="83"/>
      <c r="AD657" s="83"/>
      <c r="AE657" s="83"/>
      <c r="AF657" s="83"/>
      <c r="AG657" s="83"/>
      <c r="AH657" s="83"/>
      <c r="AI657" s="83"/>
      <c r="AJ657" s="83"/>
      <c r="AK657" s="83"/>
      <c r="AL657" s="83"/>
      <c r="AM657" s="83"/>
      <c r="AN657" s="83"/>
      <c r="AO657" s="83"/>
      <c r="AP657" s="83"/>
      <c r="AQ657" s="83"/>
      <c r="AR657" s="83"/>
      <c r="AS657" s="83"/>
      <c r="AT657" s="83"/>
      <c r="AU657" s="83"/>
      <c r="AV657" s="83"/>
      <c r="AW657" s="83"/>
      <c r="AX657" s="83"/>
      <c r="AY657" s="83"/>
      <c r="AZ657" s="83"/>
      <c r="BA657" s="83"/>
      <c r="BB657" s="83"/>
    </row>
    <row r="658" spans="10:54" s="228" customFormat="1" x14ac:dyDescent="0.2">
      <c r="J658" s="361"/>
      <c r="K658" s="360"/>
      <c r="L658" s="343"/>
      <c r="M658" s="343"/>
      <c r="N658" s="170"/>
      <c r="O658" s="170"/>
      <c r="P658" s="170"/>
      <c r="Q658" s="170"/>
      <c r="R658" s="170"/>
      <c r="S658" s="170"/>
      <c r="T658" s="327">
        <v>657</v>
      </c>
      <c r="U658" s="373" t="s">
        <v>735</v>
      </c>
      <c r="V658" s="376">
        <v>2</v>
      </c>
      <c r="X658" s="270"/>
      <c r="Y658" s="270"/>
      <c r="Z658" s="376">
        <v>2</v>
      </c>
      <c r="AB658" s="83"/>
      <c r="AC658" s="83"/>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row>
    <row r="659" spans="10:54" s="228" customFormat="1" x14ac:dyDescent="0.2">
      <c r="J659" s="361"/>
      <c r="K659" s="360"/>
      <c r="L659" s="343"/>
      <c r="M659" s="343"/>
      <c r="N659" s="170"/>
      <c r="O659" s="170"/>
      <c r="P659" s="170"/>
      <c r="Q659" s="170"/>
      <c r="R659" s="170"/>
      <c r="S659" s="170"/>
      <c r="T659" s="327">
        <v>658</v>
      </c>
      <c r="U659" s="373" t="s">
        <v>736</v>
      </c>
      <c r="V659" s="376">
        <v>2</v>
      </c>
      <c r="X659" s="270"/>
      <c r="Y659" s="270"/>
      <c r="Z659" s="376">
        <v>2</v>
      </c>
      <c r="AB659" s="83"/>
      <c r="AC659" s="83"/>
      <c r="AD659" s="83"/>
      <c r="AE659" s="83"/>
      <c r="AF659" s="83"/>
      <c r="AG659" s="83"/>
      <c r="AH659" s="83"/>
      <c r="AI659" s="83"/>
      <c r="AJ659" s="83"/>
      <c r="AK659" s="83"/>
      <c r="AL659" s="83"/>
      <c r="AM659" s="83"/>
      <c r="AN659" s="83"/>
      <c r="AO659" s="83"/>
      <c r="AP659" s="83"/>
      <c r="AQ659" s="83"/>
      <c r="AR659" s="83"/>
      <c r="AS659" s="83"/>
      <c r="AT659" s="83"/>
      <c r="AU659" s="83"/>
      <c r="AV659" s="83"/>
      <c r="AW659" s="83"/>
      <c r="AX659" s="83"/>
      <c r="AY659" s="83"/>
      <c r="AZ659" s="83"/>
      <c r="BA659" s="83"/>
      <c r="BB659" s="83"/>
    </row>
    <row r="660" spans="10:54" s="228" customFormat="1" x14ac:dyDescent="0.2">
      <c r="J660" s="361"/>
      <c r="K660" s="360"/>
      <c r="L660" s="343"/>
      <c r="M660" s="343"/>
      <c r="N660" s="170"/>
      <c r="O660" s="170"/>
      <c r="P660" s="170"/>
      <c r="Q660" s="170"/>
      <c r="R660" s="170"/>
      <c r="S660" s="170"/>
      <c r="T660" s="327">
        <v>659</v>
      </c>
      <c r="U660" s="373" t="s">
        <v>737</v>
      </c>
      <c r="V660" s="376">
        <v>2</v>
      </c>
      <c r="X660" s="270"/>
      <c r="Y660" s="270"/>
      <c r="Z660" s="376">
        <v>2</v>
      </c>
      <c r="AB660" s="83"/>
      <c r="AC660" s="83"/>
      <c r="AD660" s="83"/>
      <c r="AE660" s="83"/>
      <c r="AF660" s="83"/>
      <c r="AG660" s="83"/>
      <c r="AH660" s="83"/>
      <c r="AI660" s="83"/>
      <c r="AJ660" s="83"/>
      <c r="AK660" s="83"/>
      <c r="AL660" s="83"/>
      <c r="AM660" s="83"/>
      <c r="AN660" s="83"/>
      <c r="AO660" s="83"/>
      <c r="AP660" s="83"/>
      <c r="AQ660" s="83"/>
      <c r="AR660" s="83"/>
      <c r="AS660" s="83"/>
      <c r="AT660" s="83"/>
      <c r="AU660" s="83"/>
      <c r="AV660" s="83"/>
      <c r="AW660" s="83"/>
      <c r="AX660" s="83"/>
      <c r="AY660" s="83"/>
      <c r="AZ660" s="83"/>
      <c r="BA660" s="83"/>
      <c r="BB660" s="83"/>
    </row>
    <row r="661" spans="10:54" s="228" customFormat="1" x14ac:dyDescent="0.2">
      <c r="J661" s="361"/>
      <c r="K661" s="360"/>
      <c r="L661" s="343"/>
      <c r="M661" s="343"/>
      <c r="N661" s="170"/>
      <c r="O661" s="170"/>
      <c r="P661" s="170"/>
      <c r="Q661" s="170"/>
      <c r="R661" s="170"/>
      <c r="S661" s="170"/>
      <c r="T661" s="327">
        <v>660</v>
      </c>
      <c r="U661" s="373" t="s">
        <v>738</v>
      </c>
      <c r="V661" s="376">
        <v>2</v>
      </c>
      <c r="X661" s="270"/>
      <c r="Y661" s="270"/>
      <c r="Z661" s="376">
        <v>2</v>
      </c>
      <c r="AB661" s="83"/>
      <c r="AC661" s="83"/>
      <c r="AD661" s="83"/>
      <c r="AE661" s="83"/>
      <c r="AF661" s="83"/>
      <c r="AG661" s="83"/>
      <c r="AH661" s="83"/>
      <c r="AI661" s="83"/>
      <c r="AJ661" s="83"/>
      <c r="AK661" s="83"/>
      <c r="AL661" s="83"/>
      <c r="AM661" s="83"/>
      <c r="AN661" s="83"/>
      <c r="AO661" s="83"/>
      <c r="AP661" s="83"/>
      <c r="AQ661" s="83"/>
      <c r="AR661" s="83"/>
      <c r="AS661" s="83"/>
      <c r="AT661" s="83"/>
      <c r="AU661" s="83"/>
      <c r="AV661" s="83"/>
      <c r="AW661" s="83"/>
      <c r="AX661" s="83"/>
      <c r="AY661" s="83"/>
      <c r="AZ661" s="83"/>
      <c r="BA661" s="83"/>
      <c r="BB661" s="83"/>
    </row>
    <row r="662" spans="10:54" s="228" customFormat="1" x14ac:dyDescent="0.2">
      <c r="J662" s="361"/>
      <c r="K662" s="360"/>
      <c r="L662" s="343"/>
      <c r="M662" s="343"/>
      <c r="N662" s="170"/>
      <c r="O662" s="170"/>
      <c r="P662" s="170"/>
      <c r="Q662" s="170"/>
      <c r="R662" s="170"/>
      <c r="S662" s="170"/>
      <c r="T662" s="327">
        <v>661</v>
      </c>
      <c r="U662" s="373" t="s">
        <v>739</v>
      </c>
      <c r="V662" s="376">
        <v>2</v>
      </c>
      <c r="X662" s="270"/>
      <c r="Y662" s="270"/>
      <c r="Z662" s="376">
        <v>2</v>
      </c>
      <c r="AB662" s="83"/>
      <c r="AC662" s="83"/>
      <c r="AD662" s="83"/>
      <c r="AE662" s="83"/>
      <c r="AF662" s="83"/>
      <c r="AG662" s="83"/>
      <c r="AH662" s="83"/>
      <c r="AI662" s="83"/>
      <c r="AJ662" s="83"/>
      <c r="AK662" s="83"/>
      <c r="AL662" s="83"/>
      <c r="AM662" s="83"/>
      <c r="AN662" s="83"/>
      <c r="AO662" s="83"/>
      <c r="AP662" s="83"/>
      <c r="AQ662" s="83"/>
      <c r="AR662" s="83"/>
      <c r="AS662" s="83"/>
      <c r="AT662" s="83"/>
      <c r="AU662" s="83"/>
      <c r="AV662" s="83"/>
      <c r="AW662" s="83"/>
      <c r="AX662" s="83"/>
      <c r="AY662" s="83"/>
      <c r="AZ662" s="83"/>
      <c r="BA662" s="83"/>
      <c r="BB662" s="83"/>
    </row>
    <row r="663" spans="10:54" s="228" customFormat="1" x14ac:dyDescent="0.2">
      <c r="J663" s="361"/>
      <c r="K663" s="360"/>
      <c r="L663" s="343"/>
      <c r="M663" s="343"/>
      <c r="N663" s="170"/>
      <c r="O663" s="170"/>
      <c r="P663" s="170"/>
      <c r="Q663" s="170"/>
      <c r="R663" s="170"/>
      <c r="S663" s="170"/>
      <c r="T663" s="327">
        <v>662</v>
      </c>
      <c r="U663" s="373" t="s">
        <v>740</v>
      </c>
      <c r="V663" s="376">
        <v>2</v>
      </c>
      <c r="X663" s="270"/>
      <c r="Y663" s="270"/>
      <c r="Z663" s="376">
        <v>2</v>
      </c>
      <c r="AB663" s="83"/>
      <c r="AC663" s="83"/>
      <c r="AD663" s="83"/>
      <c r="AE663" s="83"/>
      <c r="AF663" s="83"/>
      <c r="AG663" s="83"/>
      <c r="AH663" s="83"/>
      <c r="AI663" s="83"/>
      <c r="AJ663" s="83"/>
      <c r="AK663" s="83"/>
      <c r="AL663" s="83"/>
      <c r="AM663" s="83"/>
      <c r="AN663" s="83"/>
      <c r="AO663" s="83"/>
      <c r="AP663" s="83"/>
      <c r="AQ663" s="83"/>
      <c r="AR663" s="83"/>
      <c r="AS663" s="83"/>
      <c r="AT663" s="83"/>
      <c r="AU663" s="83"/>
      <c r="AV663" s="83"/>
      <c r="AW663" s="83"/>
      <c r="AX663" s="83"/>
      <c r="AY663" s="83"/>
      <c r="AZ663" s="83"/>
      <c r="BA663" s="83"/>
      <c r="BB663" s="83"/>
    </row>
    <row r="664" spans="10:54" s="228" customFormat="1" x14ac:dyDescent="0.2">
      <c r="J664" s="361"/>
      <c r="K664" s="360"/>
      <c r="L664" s="343"/>
      <c r="M664" s="343"/>
      <c r="N664" s="170"/>
      <c r="O664" s="170"/>
      <c r="P664" s="170"/>
      <c r="Q664" s="170"/>
      <c r="R664" s="170"/>
      <c r="S664" s="170"/>
      <c r="T664" s="327">
        <v>663</v>
      </c>
      <c r="U664" s="373" t="s">
        <v>741</v>
      </c>
      <c r="V664" s="376">
        <v>2</v>
      </c>
      <c r="X664" s="270"/>
      <c r="Y664" s="270"/>
      <c r="Z664" s="376">
        <v>2</v>
      </c>
      <c r="AB664" s="83"/>
      <c r="AC664" s="83"/>
      <c r="AD664" s="83"/>
      <c r="AE664" s="83"/>
      <c r="AF664" s="83"/>
      <c r="AG664" s="83"/>
      <c r="AH664" s="83"/>
      <c r="AI664" s="83"/>
      <c r="AJ664" s="83"/>
      <c r="AK664" s="83"/>
      <c r="AL664" s="83"/>
      <c r="AM664" s="83"/>
      <c r="AN664" s="83"/>
      <c r="AO664" s="83"/>
      <c r="AP664" s="83"/>
      <c r="AQ664" s="83"/>
      <c r="AR664" s="83"/>
      <c r="AS664" s="83"/>
      <c r="AT664" s="83"/>
      <c r="AU664" s="83"/>
      <c r="AV664" s="83"/>
      <c r="AW664" s="83"/>
      <c r="AX664" s="83"/>
      <c r="AY664" s="83"/>
      <c r="AZ664" s="83"/>
      <c r="BA664" s="83"/>
      <c r="BB664" s="83"/>
    </row>
    <row r="665" spans="10:54" s="228" customFormat="1" x14ac:dyDescent="0.2">
      <c r="J665" s="361"/>
      <c r="K665" s="360"/>
      <c r="L665" s="343"/>
      <c r="M665" s="343"/>
      <c r="N665" s="170"/>
      <c r="O665" s="170"/>
      <c r="P665" s="170"/>
      <c r="Q665" s="170"/>
      <c r="R665" s="170"/>
      <c r="S665" s="170"/>
      <c r="T665" s="327">
        <v>664</v>
      </c>
      <c r="U665" s="373" t="s">
        <v>742</v>
      </c>
      <c r="V665" s="376">
        <v>2</v>
      </c>
      <c r="X665" s="270"/>
      <c r="Y665" s="270"/>
      <c r="Z665" s="376">
        <v>2</v>
      </c>
      <c r="AB665" s="83"/>
      <c r="AC665" s="83"/>
      <c r="AD665" s="83"/>
      <c r="AE665" s="83"/>
      <c r="AF665" s="83"/>
      <c r="AG665" s="83"/>
      <c r="AH665" s="83"/>
      <c r="AI665" s="83"/>
      <c r="AJ665" s="83"/>
      <c r="AK665" s="83"/>
      <c r="AL665" s="83"/>
      <c r="AM665" s="83"/>
      <c r="AN665" s="83"/>
      <c r="AO665" s="83"/>
      <c r="AP665" s="83"/>
      <c r="AQ665" s="83"/>
      <c r="AR665" s="83"/>
      <c r="AS665" s="83"/>
      <c r="AT665" s="83"/>
      <c r="AU665" s="83"/>
      <c r="AV665" s="83"/>
      <c r="AW665" s="83"/>
      <c r="AX665" s="83"/>
      <c r="AY665" s="83"/>
      <c r="AZ665" s="83"/>
      <c r="BA665" s="83"/>
      <c r="BB665" s="83"/>
    </row>
    <row r="666" spans="10:54" s="228" customFormat="1" x14ac:dyDescent="0.2">
      <c r="J666" s="361"/>
      <c r="K666" s="360"/>
      <c r="L666" s="343"/>
      <c r="M666" s="343"/>
      <c r="N666" s="170"/>
      <c r="O666" s="170"/>
      <c r="P666" s="170"/>
      <c r="Q666" s="170"/>
      <c r="R666" s="170"/>
      <c r="S666" s="170"/>
      <c r="T666" s="327">
        <v>665</v>
      </c>
      <c r="U666" s="373" t="s">
        <v>743</v>
      </c>
      <c r="V666" s="376">
        <v>2</v>
      </c>
      <c r="X666" s="270"/>
      <c r="Y666" s="270"/>
      <c r="Z666" s="376">
        <v>2</v>
      </c>
      <c r="AB666" s="83"/>
      <c r="AC666" s="83"/>
      <c r="AD666" s="83"/>
      <c r="AE666" s="83"/>
      <c r="AF666" s="83"/>
      <c r="AG666" s="83"/>
      <c r="AH666" s="83"/>
      <c r="AI666" s="83"/>
      <c r="AJ666" s="83"/>
      <c r="AK666" s="83"/>
      <c r="AL666" s="83"/>
      <c r="AM666" s="83"/>
      <c r="AN666" s="83"/>
      <c r="AO666" s="83"/>
      <c r="AP666" s="83"/>
      <c r="AQ666" s="83"/>
      <c r="AR666" s="83"/>
      <c r="AS666" s="83"/>
      <c r="AT666" s="83"/>
      <c r="AU666" s="83"/>
      <c r="AV666" s="83"/>
      <c r="AW666" s="83"/>
      <c r="AX666" s="83"/>
      <c r="AY666" s="83"/>
      <c r="AZ666" s="83"/>
      <c r="BA666" s="83"/>
      <c r="BB666" s="83"/>
    </row>
    <row r="667" spans="10:54" s="228" customFormat="1" x14ac:dyDescent="0.2">
      <c r="J667" s="361"/>
      <c r="K667" s="360"/>
      <c r="L667" s="343"/>
      <c r="M667" s="343"/>
      <c r="N667" s="170"/>
      <c r="O667" s="170"/>
      <c r="P667" s="170"/>
      <c r="Q667" s="170"/>
      <c r="R667" s="170"/>
      <c r="S667" s="170"/>
      <c r="T667" s="327">
        <v>666</v>
      </c>
      <c r="U667" s="373" t="s">
        <v>744</v>
      </c>
      <c r="V667" s="376">
        <v>2</v>
      </c>
      <c r="X667" s="270"/>
      <c r="Y667" s="270"/>
      <c r="Z667" s="376">
        <v>2</v>
      </c>
      <c r="AB667" s="83"/>
      <c r="AC667" s="83"/>
      <c r="AD667" s="83"/>
      <c r="AE667" s="83"/>
      <c r="AF667" s="83"/>
      <c r="AG667" s="83"/>
      <c r="AH667" s="83"/>
      <c r="AI667" s="83"/>
      <c r="AJ667" s="83"/>
      <c r="AK667" s="83"/>
      <c r="AL667" s="83"/>
      <c r="AM667" s="83"/>
      <c r="AN667" s="83"/>
      <c r="AO667" s="83"/>
      <c r="AP667" s="83"/>
      <c r="AQ667" s="83"/>
      <c r="AR667" s="83"/>
      <c r="AS667" s="83"/>
      <c r="AT667" s="83"/>
      <c r="AU667" s="83"/>
      <c r="AV667" s="83"/>
      <c r="AW667" s="83"/>
      <c r="AX667" s="83"/>
      <c r="AY667" s="83"/>
      <c r="AZ667" s="83"/>
      <c r="BA667" s="83"/>
      <c r="BB667" s="83"/>
    </row>
    <row r="668" spans="10:54" s="228" customFormat="1" x14ac:dyDescent="0.2">
      <c r="J668" s="361"/>
      <c r="K668" s="360"/>
      <c r="L668" s="343"/>
      <c r="M668" s="343"/>
      <c r="N668" s="170"/>
      <c r="O668" s="170"/>
      <c r="P668" s="170"/>
      <c r="Q668" s="170"/>
      <c r="R668" s="170"/>
      <c r="S668" s="170"/>
      <c r="T668" s="327">
        <v>667</v>
      </c>
      <c r="U668" s="373" t="s">
        <v>745</v>
      </c>
      <c r="V668" s="376">
        <v>2</v>
      </c>
      <c r="X668" s="270"/>
      <c r="Y668" s="270"/>
      <c r="Z668" s="376">
        <v>2</v>
      </c>
      <c r="AB668" s="83"/>
      <c r="AC668" s="83"/>
      <c r="AD668" s="83"/>
      <c r="AE668" s="83"/>
      <c r="AF668" s="83"/>
      <c r="AG668" s="83"/>
      <c r="AH668" s="83"/>
      <c r="AI668" s="83"/>
      <c r="AJ668" s="83"/>
      <c r="AK668" s="83"/>
      <c r="AL668" s="83"/>
      <c r="AM668" s="83"/>
      <c r="AN668" s="83"/>
      <c r="AO668" s="83"/>
      <c r="AP668" s="83"/>
      <c r="AQ668" s="83"/>
      <c r="AR668" s="83"/>
      <c r="AS668" s="83"/>
      <c r="AT668" s="83"/>
      <c r="AU668" s="83"/>
      <c r="AV668" s="83"/>
      <c r="AW668" s="83"/>
      <c r="AX668" s="83"/>
      <c r="AY668" s="83"/>
      <c r="AZ668" s="83"/>
      <c r="BA668" s="83"/>
      <c r="BB668" s="83"/>
    </row>
    <row r="669" spans="10:54" s="228" customFormat="1" x14ac:dyDescent="0.2">
      <c r="J669" s="361"/>
      <c r="K669" s="360"/>
      <c r="L669" s="343"/>
      <c r="M669" s="343"/>
      <c r="N669" s="170"/>
      <c r="O669" s="170"/>
      <c r="P669" s="170"/>
      <c r="Q669" s="170"/>
      <c r="R669" s="170"/>
      <c r="S669" s="170"/>
      <c r="T669" s="327">
        <v>668</v>
      </c>
      <c r="U669" s="373" t="s">
        <v>746</v>
      </c>
      <c r="V669" s="376">
        <v>2</v>
      </c>
      <c r="X669" s="270"/>
      <c r="Y669" s="270"/>
      <c r="Z669" s="376">
        <v>2</v>
      </c>
      <c r="AB669" s="83"/>
      <c r="AC669" s="83"/>
      <c r="AD669" s="83"/>
      <c r="AE669" s="83"/>
      <c r="AF669" s="83"/>
      <c r="AG669" s="83"/>
      <c r="AH669" s="83"/>
      <c r="AI669" s="83"/>
      <c r="AJ669" s="83"/>
      <c r="AK669" s="83"/>
      <c r="AL669" s="83"/>
      <c r="AM669" s="83"/>
      <c r="AN669" s="83"/>
      <c r="AO669" s="83"/>
      <c r="AP669" s="83"/>
      <c r="AQ669" s="83"/>
      <c r="AR669" s="83"/>
      <c r="AS669" s="83"/>
      <c r="AT669" s="83"/>
      <c r="AU669" s="83"/>
      <c r="AV669" s="83"/>
      <c r="AW669" s="83"/>
      <c r="AX669" s="83"/>
      <c r="AY669" s="83"/>
      <c r="AZ669" s="83"/>
      <c r="BA669" s="83"/>
      <c r="BB669" s="83"/>
    </row>
    <row r="670" spans="10:54" s="228" customFormat="1" x14ac:dyDescent="0.2">
      <c r="J670" s="361"/>
      <c r="K670" s="360"/>
      <c r="L670" s="343"/>
      <c r="M670" s="343"/>
      <c r="N670" s="170"/>
      <c r="O670" s="170"/>
      <c r="P670" s="170"/>
      <c r="Q670" s="170"/>
      <c r="R670" s="170"/>
      <c r="S670" s="170"/>
      <c r="T670" s="327">
        <v>669</v>
      </c>
      <c r="U670" s="373" t="s">
        <v>747</v>
      </c>
      <c r="V670" s="376">
        <v>2</v>
      </c>
      <c r="X670" s="270"/>
      <c r="Y670" s="270"/>
      <c r="Z670" s="376">
        <v>2</v>
      </c>
      <c r="AB670" s="83"/>
      <c r="AC670" s="83"/>
      <c r="AD670" s="83"/>
      <c r="AE670" s="83"/>
      <c r="AF670" s="83"/>
      <c r="AG670" s="83"/>
      <c r="AH670" s="83"/>
      <c r="AI670" s="83"/>
      <c r="AJ670" s="83"/>
      <c r="AK670" s="83"/>
      <c r="AL670" s="83"/>
      <c r="AM670" s="83"/>
      <c r="AN670" s="83"/>
      <c r="AO670" s="83"/>
      <c r="AP670" s="83"/>
      <c r="AQ670" s="83"/>
      <c r="AR670" s="83"/>
      <c r="AS670" s="83"/>
      <c r="AT670" s="83"/>
      <c r="AU670" s="83"/>
      <c r="AV670" s="83"/>
      <c r="AW670" s="83"/>
      <c r="AX670" s="83"/>
      <c r="AY670" s="83"/>
      <c r="AZ670" s="83"/>
      <c r="BA670" s="83"/>
      <c r="BB670" s="83"/>
    </row>
    <row r="671" spans="10:54" s="228" customFormat="1" x14ac:dyDescent="0.2">
      <c r="J671" s="361"/>
      <c r="K671" s="360"/>
      <c r="L671" s="343"/>
      <c r="M671" s="343"/>
      <c r="N671" s="170"/>
      <c r="O671" s="170"/>
      <c r="P671" s="170"/>
      <c r="Q671" s="170"/>
      <c r="R671" s="170"/>
      <c r="S671" s="170"/>
      <c r="T671" s="327">
        <v>670</v>
      </c>
      <c r="U671" s="373" t="s">
        <v>748</v>
      </c>
      <c r="V671" s="376">
        <v>2</v>
      </c>
      <c r="X671" s="270"/>
      <c r="Y671" s="270"/>
      <c r="Z671" s="376">
        <v>2</v>
      </c>
      <c r="AB671" s="83"/>
      <c r="AC671" s="83"/>
      <c r="AD671" s="83"/>
      <c r="AE671" s="83"/>
      <c r="AF671" s="83"/>
      <c r="AG671" s="83"/>
      <c r="AH671" s="83"/>
      <c r="AI671" s="83"/>
      <c r="AJ671" s="83"/>
      <c r="AK671" s="83"/>
      <c r="AL671" s="83"/>
      <c r="AM671" s="83"/>
      <c r="AN671" s="83"/>
      <c r="AO671" s="83"/>
      <c r="AP671" s="83"/>
      <c r="AQ671" s="83"/>
      <c r="AR671" s="83"/>
      <c r="AS671" s="83"/>
      <c r="AT671" s="83"/>
      <c r="AU671" s="83"/>
      <c r="AV671" s="83"/>
      <c r="AW671" s="83"/>
      <c r="AX671" s="83"/>
      <c r="AY671" s="83"/>
      <c r="AZ671" s="83"/>
      <c r="BA671" s="83"/>
      <c r="BB671" s="83"/>
    </row>
    <row r="672" spans="10:54" s="228" customFormat="1" x14ac:dyDescent="0.2">
      <c r="J672" s="361"/>
      <c r="K672" s="360"/>
      <c r="L672" s="343"/>
      <c r="M672" s="343"/>
      <c r="N672" s="170"/>
      <c r="O672" s="170"/>
      <c r="P672" s="170"/>
      <c r="Q672" s="170"/>
      <c r="R672" s="170"/>
      <c r="S672" s="170"/>
      <c r="T672" s="327">
        <v>671</v>
      </c>
      <c r="U672" s="373" t="s">
        <v>749</v>
      </c>
      <c r="V672" s="376">
        <v>2</v>
      </c>
      <c r="X672" s="270"/>
      <c r="Y672" s="270"/>
      <c r="Z672" s="376">
        <v>2</v>
      </c>
      <c r="AB672" s="83"/>
      <c r="AC672" s="83"/>
      <c r="AD672" s="83"/>
      <c r="AE672" s="83"/>
      <c r="AF672" s="83"/>
      <c r="AG672" s="83"/>
      <c r="AH672" s="83"/>
      <c r="AI672" s="83"/>
      <c r="AJ672" s="83"/>
      <c r="AK672" s="83"/>
      <c r="AL672" s="83"/>
      <c r="AM672" s="83"/>
      <c r="AN672" s="83"/>
      <c r="AO672" s="83"/>
      <c r="AP672" s="83"/>
      <c r="AQ672" s="83"/>
      <c r="AR672" s="83"/>
      <c r="AS672" s="83"/>
      <c r="AT672" s="83"/>
      <c r="AU672" s="83"/>
      <c r="AV672" s="83"/>
      <c r="AW672" s="83"/>
      <c r="AX672" s="83"/>
      <c r="AY672" s="83"/>
      <c r="AZ672" s="83"/>
      <c r="BA672" s="83"/>
      <c r="BB672" s="83"/>
    </row>
    <row r="673" spans="10:54" s="228" customFormat="1" x14ac:dyDescent="0.2">
      <c r="J673" s="361"/>
      <c r="K673" s="360"/>
      <c r="L673" s="343"/>
      <c r="M673" s="343"/>
      <c r="N673" s="170"/>
      <c r="O673" s="170"/>
      <c r="P673" s="170"/>
      <c r="Q673" s="170"/>
      <c r="R673" s="170"/>
      <c r="S673" s="170"/>
      <c r="T673" s="327">
        <v>672</v>
      </c>
      <c r="U673" s="373" t="s">
        <v>750</v>
      </c>
      <c r="V673" s="376">
        <v>2</v>
      </c>
      <c r="X673" s="270"/>
      <c r="Y673" s="270"/>
      <c r="Z673" s="376">
        <v>2</v>
      </c>
      <c r="AB673" s="83"/>
      <c r="AC673" s="83"/>
      <c r="AD673" s="83"/>
      <c r="AE673" s="83"/>
      <c r="AF673" s="83"/>
      <c r="AG673" s="83"/>
      <c r="AH673" s="83"/>
      <c r="AI673" s="83"/>
      <c r="AJ673" s="83"/>
      <c r="AK673" s="83"/>
      <c r="AL673" s="83"/>
      <c r="AM673" s="83"/>
      <c r="AN673" s="83"/>
      <c r="AO673" s="83"/>
      <c r="AP673" s="83"/>
      <c r="AQ673" s="83"/>
      <c r="AR673" s="83"/>
      <c r="AS673" s="83"/>
      <c r="AT673" s="83"/>
      <c r="AU673" s="83"/>
      <c r="AV673" s="83"/>
      <c r="AW673" s="83"/>
      <c r="AX673" s="83"/>
      <c r="AY673" s="83"/>
      <c r="AZ673" s="83"/>
      <c r="BA673" s="83"/>
      <c r="BB673" s="83"/>
    </row>
    <row r="674" spans="10:54" s="228" customFormat="1" x14ac:dyDescent="0.2">
      <c r="J674" s="361"/>
      <c r="K674" s="360"/>
      <c r="L674" s="343"/>
      <c r="M674" s="343"/>
      <c r="N674" s="170"/>
      <c r="O674" s="170"/>
      <c r="P674" s="170"/>
      <c r="Q674" s="170"/>
      <c r="R674" s="170"/>
      <c r="S674" s="170"/>
      <c r="T674" s="327">
        <v>673</v>
      </c>
      <c r="U674" s="373" t="s">
        <v>751</v>
      </c>
      <c r="V674" s="376">
        <v>2</v>
      </c>
      <c r="X674" s="270"/>
      <c r="Y674" s="270"/>
      <c r="Z674" s="376">
        <v>2</v>
      </c>
      <c r="AB674" s="83"/>
      <c r="AC674" s="83"/>
      <c r="AD674" s="83"/>
      <c r="AE674" s="83"/>
      <c r="AF674" s="83"/>
      <c r="AG674" s="83"/>
      <c r="AH674" s="83"/>
      <c r="AI674" s="83"/>
      <c r="AJ674" s="83"/>
      <c r="AK674" s="83"/>
      <c r="AL674" s="83"/>
      <c r="AM674" s="83"/>
      <c r="AN674" s="83"/>
      <c r="AO674" s="83"/>
      <c r="AP674" s="83"/>
      <c r="AQ674" s="83"/>
      <c r="AR674" s="83"/>
      <c r="AS674" s="83"/>
      <c r="AT674" s="83"/>
      <c r="AU674" s="83"/>
      <c r="AV674" s="83"/>
      <c r="AW674" s="83"/>
      <c r="AX674" s="83"/>
      <c r="AY674" s="83"/>
      <c r="AZ674" s="83"/>
      <c r="BA674" s="83"/>
      <c r="BB674" s="83"/>
    </row>
    <row r="675" spans="10:54" s="228" customFormat="1" x14ac:dyDescent="0.2">
      <c r="J675" s="361"/>
      <c r="K675" s="360"/>
      <c r="L675" s="343"/>
      <c r="M675" s="343"/>
      <c r="N675" s="170"/>
      <c r="O675" s="170"/>
      <c r="P675" s="170"/>
      <c r="Q675" s="170"/>
      <c r="R675" s="170"/>
      <c r="S675" s="170"/>
      <c r="T675" s="327">
        <v>674</v>
      </c>
      <c r="U675" s="373" t="s">
        <v>752</v>
      </c>
      <c r="V675" s="376">
        <v>2</v>
      </c>
      <c r="X675" s="270"/>
      <c r="Y675" s="270"/>
      <c r="Z675" s="376">
        <v>2</v>
      </c>
      <c r="AB675" s="83"/>
      <c r="AC675" s="83"/>
      <c r="AD675" s="83"/>
      <c r="AE675" s="83"/>
      <c r="AF675" s="83"/>
      <c r="AG675" s="83"/>
      <c r="AH675" s="83"/>
      <c r="AI675" s="83"/>
      <c r="AJ675" s="83"/>
      <c r="AK675" s="83"/>
      <c r="AL675" s="83"/>
      <c r="AM675" s="83"/>
      <c r="AN675" s="83"/>
      <c r="AO675" s="83"/>
      <c r="AP675" s="83"/>
      <c r="AQ675" s="83"/>
      <c r="AR675" s="83"/>
      <c r="AS675" s="83"/>
      <c r="AT675" s="83"/>
      <c r="AU675" s="83"/>
      <c r="AV675" s="83"/>
      <c r="AW675" s="83"/>
      <c r="AX675" s="83"/>
      <c r="AY675" s="83"/>
      <c r="AZ675" s="83"/>
      <c r="BA675" s="83"/>
      <c r="BB675" s="83"/>
    </row>
    <row r="676" spans="10:54" s="228" customFormat="1" x14ac:dyDescent="0.2">
      <c r="J676" s="361"/>
      <c r="K676" s="360"/>
      <c r="L676" s="343"/>
      <c r="M676" s="343"/>
      <c r="N676" s="170"/>
      <c r="O676" s="170"/>
      <c r="P676" s="170"/>
      <c r="Q676" s="170"/>
      <c r="R676" s="170"/>
      <c r="S676" s="170"/>
      <c r="T676" s="327">
        <v>675</v>
      </c>
      <c r="U676" s="373" t="s">
        <v>753</v>
      </c>
      <c r="V676" s="376">
        <v>2</v>
      </c>
      <c r="X676" s="270"/>
      <c r="Y676" s="270"/>
      <c r="Z676" s="376">
        <v>2</v>
      </c>
      <c r="AB676" s="83"/>
      <c r="AC676" s="83"/>
      <c r="AD676" s="83"/>
      <c r="AE676" s="83"/>
      <c r="AF676" s="83"/>
      <c r="AG676" s="83"/>
      <c r="AH676" s="83"/>
      <c r="AI676" s="83"/>
      <c r="AJ676" s="83"/>
      <c r="AK676" s="83"/>
      <c r="AL676" s="83"/>
      <c r="AM676" s="83"/>
      <c r="AN676" s="83"/>
      <c r="AO676" s="83"/>
      <c r="AP676" s="83"/>
      <c r="AQ676" s="83"/>
      <c r="AR676" s="83"/>
      <c r="AS676" s="83"/>
      <c r="AT676" s="83"/>
      <c r="AU676" s="83"/>
      <c r="AV676" s="83"/>
      <c r="AW676" s="83"/>
      <c r="AX676" s="83"/>
      <c r="AY676" s="83"/>
      <c r="AZ676" s="83"/>
      <c r="BA676" s="83"/>
      <c r="BB676" s="83"/>
    </row>
    <row r="677" spans="10:54" s="228" customFormat="1" x14ac:dyDescent="0.2">
      <c r="J677" s="361"/>
      <c r="K677" s="360"/>
      <c r="L677" s="343"/>
      <c r="M677" s="343"/>
      <c r="N677" s="170"/>
      <c r="O677" s="170"/>
      <c r="P677" s="170"/>
      <c r="Q677" s="170"/>
      <c r="R677" s="170"/>
      <c r="S677" s="170"/>
      <c r="T677" s="327">
        <v>676</v>
      </c>
      <c r="U677" s="373" t="s">
        <v>754</v>
      </c>
      <c r="V677" s="376">
        <v>1</v>
      </c>
      <c r="X677" s="270"/>
      <c r="Y677" s="270"/>
      <c r="Z677" s="376">
        <v>1</v>
      </c>
      <c r="AB677" s="83"/>
      <c r="AC677" s="83"/>
      <c r="AD677" s="83"/>
      <c r="AE677" s="83"/>
      <c r="AF677" s="83"/>
      <c r="AG677" s="83"/>
      <c r="AH677" s="83"/>
      <c r="AI677" s="83"/>
      <c r="AJ677" s="83"/>
      <c r="AK677" s="83"/>
      <c r="AL677" s="83"/>
      <c r="AM677" s="83"/>
      <c r="AN677" s="83"/>
      <c r="AO677" s="83"/>
      <c r="AP677" s="83"/>
      <c r="AQ677" s="83"/>
      <c r="AR677" s="83"/>
      <c r="AS677" s="83"/>
      <c r="AT677" s="83"/>
      <c r="AU677" s="83"/>
      <c r="AV677" s="83"/>
      <c r="AW677" s="83"/>
      <c r="AX677" s="83"/>
      <c r="AY677" s="83"/>
      <c r="AZ677" s="83"/>
      <c r="BA677" s="83"/>
      <c r="BB677" s="83"/>
    </row>
    <row r="678" spans="10:54" s="228" customFormat="1" x14ac:dyDescent="0.2">
      <c r="J678" s="361"/>
      <c r="K678" s="360"/>
      <c r="L678" s="343"/>
      <c r="M678" s="343"/>
      <c r="N678" s="170"/>
      <c r="O678" s="170"/>
      <c r="P678" s="170"/>
      <c r="Q678" s="170"/>
      <c r="R678" s="170"/>
      <c r="S678" s="170"/>
      <c r="T678" s="327">
        <v>677</v>
      </c>
      <c r="U678" s="373" t="s">
        <v>755</v>
      </c>
      <c r="V678" s="376">
        <v>2</v>
      </c>
      <c r="X678" s="270"/>
      <c r="Y678" s="270"/>
      <c r="Z678" s="376">
        <v>2</v>
      </c>
      <c r="AB678" s="83"/>
      <c r="AC678" s="83"/>
      <c r="AD678" s="83"/>
      <c r="AE678" s="83"/>
      <c r="AF678" s="83"/>
      <c r="AG678" s="83"/>
      <c r="AH678" s="83"/>
      <c r="AI678" s="83"/>
      <c r="AJ678" s="83"/>
      <c r="AK678" s="83"/>
      <c r="AL678" s="83"/>
      <c r="AM678" s="83"/>
      <c r="AN678" s="83"/>
      <c r="AO678" s="83"/>
      <c r="AP678" s="83"/>
      <c r="AQ678" s="83"/>
      <c r="AR678" s="83"/>
      <c r="AS678" s="83"/>
      <c r="AT678" s="83"/>
      <c r="AU678" s="83"/>
      <c r="AV678" s="83"/>
      <c r="AW678" s="83"/>
      <c r="AX678" s="83"/>
      <c r="AY678" s="83"/>
      <c r="AZ678" s="83"/>
      <c r="BA678" s="83"/>
      <c r="BB678" s="83"/>
    </row>
    <row r="679" spans="10:54" s="228" customFormat="1" x14ac:dyDescent="0.2">
      <c r="J679" s="361"/>
      <c r="K679" s="360"/>
      <c r="L679" s="343"/>
      <c r="M679" s="343"/>
      <c r="N679" s="170"/>
      <c r="O679" s="170"/>
      <c r="P679" s="170"/>
      <c r="Q679" s="170"/>
      <c r="R679" s="170"/>
      <c r="S679" s="170"/>
      <c r="T679" s="327">
        <v>678</v>
      </c>
      <c r="U679" s="373" t="s">
        <v>756</v>
      </c>
      <c r="V679" s="376">
        <v>2</v>
      </c>
      <c r="X679" s="270"/>
      <c r="Y679" s="270"/>
      <c r="Z679" s="376">
        <v>2</v>
      </c>
      <c r="AB679" s="83"/>
      <c r="AC679" s="83"/>
      <c r="AD679" s="83"/>
      <c r="AE679" s="83"/>
      <c r="AF679" s="83"/>
      <c r="AG679" s="83"/>
      <c r="AH679" s="83"/>
      <c r="AI679" s="83"/>
      <c r="AJ679" s="83"/>
      <c r="AK679" s="83"/>
      <c r="AL679" s="83"/>
      <c r="AM679" s="83"/>
      <c r="AN679" s="83"/>
      <c r="AO679" s="83"/>
      <c r="AP679" s="83"/>
      <c r="AQ679" s="83"/>
      <c r="AR679" s="83"/>
      <c r="AS679" s="83"/>
      <c r="AT679" s="83"/>
      <c r="AU679" s="83"/>
      <c r="AV679" s="83"/>
      <c r="AW679" s="83"/>
      <c r="AX679" s="83"/>
      <c r="AY679" s="83"/>
      <c r="AZ679" s="83"/>
      <c r="BA679" s="83"/>
      <c r="BB679" s="83"/>
    </row>
    <row r="680" spans="10:54" s="228" customFormat="1" x14ac:dyDescent="0.2">
      <c r="J680" s="361"/>
      <c r="K680" s="360"/>
      <c r="L680" s="343"/>
      <c r="M680" s="343"/>
      <c r="N680" s="170"/>
      <c r="O680" s="170"/>
      <c r="P680" s="170"/>
      <c r="Q680" s="170"/>
      <c r="R680" s="170"/>
      <c r="S680" s="170"/>
      <c r="T680" s="327">
        <v>679</v>
      </c>
      <c r="U680" s="373" t="s">
        <v>757</v>
      </c>
      <c r="V680" s="376">
        <v>2</v>
      </c>
      <c r="X680" s="270"/>
      <c r="Y680" s="270"/>
      <c r="Z680" s="376">
        <v>2</v>
      </c>
      <c r="AB680" s="83"/>
      <c r="AC680" s="83"/>
      <c r="AD680" s="83"/>
      <c r="AE680" s="83"/>
      <c r="AF680" s="83"/>
      <c r="AG680" s="83"/>
      <c r="AH680" s="83"/>
      <c r="AI680" s="83"/>
      <c r="AJ680" s="83"/>
      <c r="AK680" s="83"/>
      <c r="AL680" s="83"/>
      <c r="AM680" s="83"/>
      <c r="AN680" s="83"/>
      <c r="AO680" s="83"/>
      <c r="AP680" s="83"/>
      <c r="AQ680" s="83"/>
      <c r="AR680" s="83"/>
      <c r="AS680" s="83"/>
      <c r="AT680" s="83"/>
      <c r="AU680" s="83"/>
      <c r="AV680" s="83"/>
      <c r="AW680" s="83"/>
      <c r="AX680" s="83"/>
      <c r="AY680" s="83"/>
      <c r="AZ680" s="83"/>
      <c r="BA680" s="83"/>
      <c r="BB680" s="83"/>
    </row>
    <row r="681" spans="10:54" s="228" customFormat="1" x14ac:dyDescent="0.2">
      <c r="J681" s="361"/>
      <c r="K681" s="360"/>
      <c r="L681" s="343"/>
      <c r="M681" s="343"/>
      <c r="N681" s="170"/>
      <c r="O681" s="170"/>
      <c r="P681" s="170"/>
      <c r="Q681" s="170"/>
      <c r="R681" s="170"/>
      <c r="S681" s="170"/>
      <c r="T681" s="327">
        <v>680</v>
      </c>
      <c r="U681" s="373" t="s">
        <v>758</v>
      </c>
      <c r="V681" s="376">
        <v>2</v>
      </c>
      <c r="X681" s="270"/>
      <c r="Y681" s="270"/>
      <c r="Z681" s="376">
        <v>2</v>
      </c>
      <c r="AB681" s="83"/>
      <c r="AC681" s="83"/>
      <c r="AD681" s="83"/>
      <c r="AE681" s="83"/>
      <c r="AF681" s="83"/>
      <c r="AG681" s="83"/>
      <c r="AH681" s="83"/>
      <c r="AI681" s="83"/>
      <c r="AJ681" s="83"/>
      <c r="AK681" s="83"/>
      <c r="AL681" s="83"/>
      <c r="AM681" s="83"/>
      <c r="AN681" s="83"/>
      <c r="AO681" s="83"/>
      <c r="AP681" s="83"/>
      <c r="AQ681" s="83"/>
      <c r="AR681" s="83"/>
      <c r="AS681" s="83"/>
      <c r="AT681" s="83"/>
      <c r="AU681" s="83"/>
      <c r="AV681" s="83"/>
      <c r="AW681" s="83"/>
      <c r="AX681" s="83"/>
      <c r="AY681" s="83"/>
      <c r="AZ681" s="83"/>
      <c r="BA681" s="83"/>
      <c r="BB681" s="83"/>
    </row>
    <row r="682" spans="10:54" s="228" customFormat="1" x14ac:dyDescent="0.2">
      <c r="J682" s="361"/>
      <c r="K682" s="360"/>
      <c r="L682" s="343"/>
      <c r="M682" s="343"/>
      <c r="N682" s="170"/>
      <c r="O682" s="170"/>
      <c r="P682" s="170"/>
      <c r="Q682" s="170"/>
      <c r="R682" s="170"/>
      <c r="S682" s="170"/>
      <c r="T682" s="327">
        <v>681</v>
      </c>
      <c r="U682" s="373" t="s">
        <v>759</v>
      </c>
      <c r="V682" s="376">
        <v>2</v>
      </c>
      <c r="X682" s="270"/>
      <c r="Y682" s="270"/>
      <c r="Z682" s="376">
        <v>2</v>
      </c>
      <c r="AB682" s="83"/>
      <c r="AC682" s="83"/>
      <c r="AD682" s="83"/>
      <c r="AE682" s="83"/>
      <c r="AF682" s="83"/>
      <c r="AG682" s="83"/>
      <c r="AH682" s="83"/>
      <c r="AI682" s="83"/>
      <c r="AJ682" s="83"/>
      <c r="AK682" s="83"/>
      <c r="AL682" s="83"/>
      <c r="AM682" s="83"/>
      <c r="AN682" s="83"/>
      <c r="AO682" s="83"/>
      <c r="AP682" s="83"/>
      <c r="AQ682" s="83"/>
      <c r="AR682" s="83"/>
      <c r="AS682" s="83"/>
      <c r="AT682" s="83"/>
      <c r="AU682" s="83"/>
      <c r="AV682" s="83"/>
      <c r="AW682" s="83"/>
      <c r="AX682" s="83"/>
      <c r="AY682" s="83"/>
      <c r="AZ682" s="83"/>
      <c r="BA682" s="83"/>
      <c r="BB682" s="83"/>
    </row>
    <row r="683" spans="10:54" s="228" customFormat="1" x14ac:dyDescent="0.2">
      <c r="J683" s="361"/>
      <c r="K683" s="360"/>
      <c r="L683" s="343"/>
      <c r="M683" s="343"/>
      <c r="N683" s="170"/>
      <c r="O683" s="170"/>
      <c r="P683" s="170"/>
      <c r="Q683" s="170"/>
      <c r="R683" s="170"/>
      <c r="S683" s="170"/>
      <c r="T683" s="327">
        <v>682</v>
      </c>
      <c r="U683" s="373" t="s">
        <v>760</v>
      </c>
      <c r="V683" s="376">
        <v>2</v>
      </c>
      <c r="X683" s="270"/>
      <c r="Y683" s="270"/>
      <c r="Z683" s="376">
        <v>2</v>
      </c>
      <c r="AB683" s="83"/>
      <c r="AC683" s="83"/>
      <c r="AD683" s="83"/>
      <c r="AE683" s="83"/>
      <c r="AF683" s="83"/>
      <c r="AG683" s="83"/>
      <c r="AH683" s="83"/>
      <c r="AI683" s="83"/>
      <c r="AJ683" s="83"/>
      <c r="AK683" s="83"/>
      <c r="AL683" s="83"/>
      <c r="AM683" s="83"/>
      <c r="AN683" s="83"/>
      <c r="AO683" s="83"/>
      <c r="AP683" s="83"/>
      <c r="AQ683" s="83"/>
      <c r="AR683" s="83"/>
      <c r="AS683" s="83"/>
      <c r="AT683" s="83"/>
      <c r="AU683" s="83"/>
      <c r="AV683" s="83"/>
      <c r="AW683" s="83"/>
      <c r="AX683" s="83"/>
      <c r="AY683" s="83"/>
      <c r="AZ683" s="83"/>
      <c r="BA683" s="83"/>
      <c r="BB683" s="83"/>
    </row>
    <row r="684" spans="10:54" s="228" customFormat="1" x14ac:dyDescent="0.2">
      <c r="J684" s="361"/>
      <c r="K684" s="360"/>
      <c r="L684" s="343"/>
      <c r="M684" s="343"/>
      <c r="N684" s="170"/>
      <c r="O684" s="170"/>
      <c r="P684" s="170"/>
      <c r="Q684" s="170"/>
      <c r="R684" s="170"/>
      <c r="S684" s="170"/>
      <c r="T684" s="327">
        <v>683</v>
      </c>
      <c r="U684" s="373" t="s">
        <v>761</v>
      </c>
      <c r="V684" s="376">
        <v>2</v>
      </c>
      <c r="X684" s="270"/>
      <c r="Y684" s="270"/>
      <c r="Z684" s="376">
        <v>2</v>
      </c>
      <c r="AB684" s="83"/>
      <c r="AC684" s="83"/>
      <c r="AD684" s="83"/>
      <c r="AE684" s="83"/>
      <c r="AF684" s="83"/>
      <c r="AG684" s="83"/>
      <c r="AH684" s="83"/>
      <c r="AI684" s="83"/>
      <c r="AJ684" s="83"/>
      <c r="AK684" s="83"/>
      <c r="AL684" s="83"/>
      <c r="AM684" s="83"/>
      <c r="AN684" s="83"/>
      <c r="AO684" s="83"/>
      <c r="AP684" s="83"/>
      <c r="AQ684" s="83"/>
      <c r="AR684" s="83"/>
      <c r="AS684" s="83"/>
      <c r="AT684" s="83"/>
      <c r="AU684" s="83"/>
      <c r="AV684" s="83"/>
      <c r="AW684" s="83"/>
      <c r="AX684" s="83"/>
      <c r="AY684" s="83"/>
      <c r="AZ684" s="83"/>
      <c r="BA684" s="83"/>
      <c r="BB684" s="83"/>
    </row>
    <row r="685" spans="10:54" s="228" customFormat="1" x14ac:dyDescent="0.2">
      <c r="J685" s="361"/>
      <c r="K685" s="360"/>
      <c r="L685" s="343"/>
      <c r="M685" s="343"/>
      <c r="N685" s="170"/>
      <c r="O685" s="170"/>
      <c r="P685" s="170"/>
      <c r="Q685" s="170"/>
      <c r="R685" s="170"/>
      <c r="S685" s="170"/>
      <c r="T685" s="327">
        <v>684</v>
      </c>
      <c r="U685" s="373" t="s">
        <v>762</v>
      </c>
      <c r="V685" s="376">
        <v>2</v>
      </c>
      <c r="X685" s="270"/>
      <c r="Y685" s="270"/>
      <c r="Z685" s="376">
        <v>2</v>
      </c>
      <c r="AB685" s="83"/>
      <c r="AC685" s="83"/>
      <c r="AD685" s="83"/>
      <c r="AE685" s="83"/>
      <c r="AF685" s="83"/>
      <c r="AG685" s="83"/>
      <c r="AH685" s="83"/>
      <c r="AI685" s="83"/>
      <c r="AJ685" s="83"/>
      <c r="AK685" s="83"/>
      <c r="AL685" s="83"/>
      <c r="AM685" s="83"/>
      <c r="AN685" s="83"/>
      <c r="AO685" s="83"/>
      <c r="AP685" s="83"/>
      <c r="AQ685" s="83"/>
      <c r="AR685" s="83"/>
      <c r="AS685" s="83"/>
      <c r="AT685" s="83"/>
      <c r="AU685" s="83"/>
      <c r="AV685" s="83"/>
      <c r="AW685" s="83"/>
      <c r="AX685" s="83"/>
      <c r="AY685" s="83"/>
      <c r="AZ685" s="83"/>
      <c r="BA685" s="83"/>
      <c r="BB685" s="83"/>
    </row>
    <row r="686" spans="10:54" s="228" customFormat="1" x14ac:dyDescent="0.2">
      <c r="J686" s="361"/>
      <c r="K686" s="360"/>
      <c r="L686" s="343"/>
      <c r="M686" s="343"/>
      <c r="N686" s="170"/>
      <c r="O686" s="170"/>
      <c r="P686" s="170"/>
      <c r="Q686" s="170"/>
      <c r="R686" s="170"/>
      <c r="S686" s="170"/>
      <c r="T686" s="327">
        <v>685</v>
      </c>
      <c r="U686" s="373" t="s">
        <v>763</v>
      </c>
      <c r="V686" s="376">
        <v>2</v>
      </c>
      <c r="X686" s="270"/>
      <c r="Y686" s="270"/>
      <c r="Z686" s="376">
        <v>2</v>
      </c>
      <c r="AB686" s="83"/>
      <c r="AC686" s="83"/>
      <c r="AD686" s="83"/>
      <c r="AE686" s="83"/>
      <c r="AF686" s="83"/>
      <c r="AG686" s="83"/>
      <c r="AH686" s="83"/>
      <c r="AI686" s="83"/>
      <c r="AJ686" s="83"/>
      <c r="AK686" s="83"/>
      <c r="AL686" s="83"/>
      <c r="AM686" s="83"/>
      <c r="AN686" s="83"/>
      <c r="AO686" s="83"/>
      <c r="AP686" s="83"/>
      <c r="AQ686" s="83"/>
      <c r="AR686" s="83"/>
      <c r="AS686" s="83"/>
      <c r="AT686" s="83"/>
      <c r="AU686" s="83"/>
      <c r="AV686" s="83"/>
      <c r="AW686" s="83"/>
      <c r="AX686" s="83"/>
      <c r="AY686" s="83"/>
      <c r="AZ686" s="83"/>
      <c r="BA686" s="83"/>
      <c r="BB686" s="83"/>
    </row>
    <row r="687" spans="10:54" s="228" customFormat="1" x14ac:dyDescent="0.2">
      <c r="J687" s="361"/>
      <c r="K687" s="360"/>
      <c r="L687" s="343"/>
      <c r="M687" s="343"/>
      <c r="N687" s="170"/>
      <c r="O687" s="170"/>
      <c r="P687" s="170"/>
      <c r="Q687" s="170"/>
      <c r="R687" s="170"/>
      <c r="S687" s="170"/>
      <c r="T687" s="327">
        <v>686</v>
      </c>
      <c r="U687" s="373" t="s">
        <v>764</v>
      </c>
      <c r="V687" s="376">
        <v>2</v>
      </c>
      <c r="X687" s="270"/>
      <c r="Y687" s="270"/>
      <c r="Z687" s="376">
        <v>2</v>
      </c>
      <c r="AB687" s="83"/>
      <c r="AC687" s="83"/>
      <c r="AD687" s="83"/>
      <c r="AE687" s="83"/>
      <c r="AF687" s="83"/>
      <c r="AG687" s="83"/>
      <c r="AH687" s="83"/>
      <c r="AI687" s="83"/>
      <c r="AJ687" s="83"/>
      <c r="AK687" s="83"/>
      <c r="AL687" s="83"/>
      <c r="AM687" s="83"/>
      <c r="AN687" s="83"/>
      <c r="AO687" s="83"/>
      <c r="AP687" s="83"/>
      <c r="AQ687" s="83"/>
      <c r="AR687" s="83"/>
      <c r="AS687" s="83"/>
      <c r="AT687" s="83"/>
      <c r="AU687" s="83"/>
      <c r="AV687" s="83"/>
      <c r="AW687" s="83"/>
      <c r="AX687" s="83"/>
      <c r="AY687" s="83"/>
      <c r="AZ687" s="83"/>
      <c r="BA687" s="83"/>
      <c r="BB687" s="83"/>
    </row>
    <row r="688" spans="10:54" s="228" customFormat="1" x14ac:dyDescent="0.2">
      <c r="J688" s="361"/>
      <c r="K688" s="360"/>
      <c r="L688" s="343"/>
      <c r="M688" s="343"/>
      <c r="N688" s="170"/>
      <c r="O688" s="170"/>
      <c r="P688" s="170"/>
      <c r="Q688" s="170"/>
      <c r="R688" s="170"/>
      <c r="S688" s="170"/>
      <c r="T688" s="327">
        <v>687</v>
      </c>
      <c r="U688" s="373" t="s">
        <v>765</v>
      </c>
      <c r="V688" s="376">
        <v>2</v>
      </c>
      <c r="X688" s="270"/>
      <c r="Y688" s="270"/>
      <c r="Z688" s="376">
        <v>2</v>
      </c>
      <c r="AB688" s="83"/>
      <c r="AC688" s="83"/>
      <c r="AD688" s="83"/>
      <c r="AE688" s="83"/>
      <c r="AF688" s="83"/>
      <c r="AG688" s="83"/>
      <c r="AH688" s="83"/>
      <c r="AI688" s="83"/>
      <c r="AJ688" s="83"/>
      <c r="AK688" s="83"/>
      <c r="AL688" s="83"/>
      <c r="AM688" s="83"/>
      <c r="AN688" s="83"/>
      <c r="AO688" s="83"/>
      <c r="AP688" s="83"/>
      <c r="AQ688" s="83"/>
      <c r="AR688" s="83"/>
      <c r="AS688" s="83"/>
      <c r="AT688" s="83"/>
      <c r="AU688" s="83"/>
      <c r="AV688" s="83"/>
      <c r="AW688" s="83"/>
      <c r="AX688" s="83"/>
      <c r="AY688" s="83"/>
      <c r="AZ688" s="83"/>
      <c r="BA688" s="83"/>
      <c r="BB688" s="83"/>
    </row>
    <row r="689" spans="10:54" s="228" customFormat="1" x14ac:dyDescent="0.2">
      <c r="J689" s="361"/>
      <c r="K689" s="360"/>
      <c r="L689" s="343"/>
      <c r="M689" s="343"/>
      <c r="N689" s="170"/>
      <c r="O689" s="170"/>
      <c r="P689" s="170"/>
      <c r="Q689" s="170"/>
      <c r="R689" s="170"/>
      <c r="S689" s="170"/>
      <c r="T689" s="327">
        <v>688</v>
      </c>
      <c r="U689" s="373" t="s">
        <v>766</v>
      </c>
      <c r="V689" s="376">
        <v>2</v>
      </c>
      <c r="X689" s="270"/>
      <c r="Y689" s="270"/>
      <c r="Z689" s="376">
        <v>2</v>
      </c>
      <c r="AB689" s="83"/>
      <c r="AC689" s="83"/>
      <c r="AD689" s="83"/>
      <c r="AE689" s="83"/>
      <c r="AF689" s="83"/>
      <c r="AG689" s="83"/>
      <c r="AH689" s="83"/>
      <c r="AI689" s="83"/>
      <c r="AJ689" s="83"/>
      <c r="AK689" s="83"/>
      <c r="AL689" s="83"/>
      <c r="AM689" s="83"/>
      <c r="AN689" s="83"/>
      <c r="AO689" s="83"/>
      <c r="AP689" s="83"/>
      <c r="AQ689" s="83"/>
      <c r="AR689" s="83"/>
      <c r="AS689" s="83"/>
      <c r="AT689" s="83"/>
      <c r="AU689" s="83"/>
      <c r="AV689" s="83"/>
      <c r="AW689" s="83"/>
      <c r="AX689" s="83"/>
      <c r="AY689" s="83"/>
      <c r="AZ689" s="83"/>
      <c r="BA689" s="83"/>
      <c r="BB689" s="83"/>
    </row>
    <row r="690" spans="10:54" s="228" customFormat="1" x14ac:dyDescent="0.2">
      <c r="J690" s="361"/>
      <c r="K690" s="360"/>
      <c r="L690" s="343"/>
      <c r="M690" s="343"/>
      <c r="N690" s="170"/>
      <c r="O690" s="170"/>
      <c r="P690" s="170"/>
      <c r="Q690" s="170"/>
      <c r="R690" s="170"/>
      <c r="S690" s="170"/>
      <c r="T690" s="327">
        <v>689</v>
      </c>
      <c r="U690" s="373" t="s">
        <v>767</v>
      </c>
      <c r="V690" s="376">
        <v>2</v>
      </c>
      <c r="X690" s="270"/>
      <c r="Y690" s="270"/>
      <c r="Z690" s="376">
        <v>2</v>
      </c>
      <c r="AB690" s="83"/>
      <c r="AC690" s="83"/>
      <c r="AD690" s="83"/>
      <c r="AE690" s="83"/>
      <c r="AF690" s="83"/>
      <c r="AG690" s="83"/>
      <c r="AH690" s="83"/>
      <c r="AI690" s="83"/>
      <c r="AJ690" s="83"/>
      <c r="AK690" s="83"/>
      <c r="AL690" s="83"/>
      <c r="AM690" s="83"/>
      <c r="AN690" s="83"/>
      <c r="AO690" s="83"/>
      <c r="AP690" s="83"/>
      <c r="AQ690" s="83"/>
      <c r="AR690" s="83"/>
      <c r="AS690" s="83"/>
      <c r="AT690" s="83"/>
      <c r="AU690" s="83"/>
      <c r="AV690" s="83"/>
      <c r="AW690" s="83"/>
      <c r="AX690" s="83"/>
      <c r="AY690" s="83"/>
      <c r="AZ690" s="83"/>
      <c r="BA690" s="83"/>
      <c r="BB690" s="83"/>
    </row>
    <row r="691" spans="10:54" s="228" customFormat="1" x14ac:dyDescent="0.2">
      <c r="J691" s="361"/>
      <c r="K691" s="360"/>
      <c r="L691" s="343"/>
      <c r="M691" s="343"/>
      <c r="N691" s="170"/>
      <c r="O691" s="170"/>
      <c r="P691" s="170"/>
      <c r="Q691" s="170"/>
      <c r="R691" s="170"/>
      <c r="S691" s="170"/>
      <c r="T691" s="327">
        <v>690</v>
      </c>
      <c r="U691" s="373" t="s">
        <v>768</v>
      </c>
      <c r="V691" s="376">
        <v>2</v>
      </c>
      <c r="X691" s="270"/>
      <c r="Y691" s="270"/>
      <c r="Z691" s="376">
        <v>2</v>
      </c>
      <c r="AB691" s="83"/>
      <c r="AC691" s="83"/>
      <c r="AD691" s="83"/>
      <c r="AE691" s="83"/>
      <c r="AF691" s="83"/>
      <c r="AG691" s="83"/>
      <c r="AH691" s="83"/>
      <c r="AI691" s="83"/>
      <c r="AJ691" s="83"/>
      <c r="AK691" s="83"/>
      <c r="AL691" s="83"/>
      <c r="AM691" s="83"/>
      <c r="AN691" s="83"/>
      <c r="AO691" s="83"/>
      <c r="AP691" s="83"/>
      <c r="AQ691" s="83"/>
      <c r="AR691" s="83"/>
      <c r="AS691" s="83"/>
      <c r="AT691" s="83"/>
      <c r="AU691" s="83"/>
      <c r="AV691" s="83"/>
      <c r="AW691" s="83"/>
      <c r="AX691" s="83"/>
      <c r="AY691" s="83"/>
      <c r="AZ691" s="83"/>
      <c r="BA691" s="83"/>
      <c r="BB691" s="83"/>
    </row>
    <row r="692" spans="10:54" s="228" customFormat="1" x14ac:dyDescent="0.2">
      <c r="J692" s="361"/>
      <c r="K692" s="360"/>
      <c r="L692" s="343"/>
      <c r="M692" s="343"/>
      <c r="N692" s="170"/>
      <c r="O692" s="170"/>
      <c r="P692" s="170"/>
      <c r="Q692" s="170"/>
      <c r="R692" s="170"/>
      <c r="S692" s="170"/>
      <c r="T692" s="327">
        <v>691</v>
      </c>
      <c r="U692" s="373" t="s">
        <v>769</v>
      </c>
      <c r="V692" s="376">
        <v>2</v>
      </c>
      <c r="X692" s="270"/>
      <c r="Y692" s="270"/>
      <c r="Z692" s="376">
        <v>2</v>
      </c>
      <c r="AB692" s="83"/>
      <c r="AC692" s="83"/>
      <c r="AD692" s="83"/>
      <c r="AE692" s="83"/>
      <c r="AF692" s="83"/>
      <c r="AG692" s="83"/>
      <c r="AH692" s="83"/>
      <c r="AI692" s="83"/>
      <c r="AJ692" s="83"/>
      <c r="AK692" s="83"/>
      <c r="AL692" s="83"/>
      <c r="AM692" s="83"/>
      <c r="AN692" s="83"/>
      <c r="AO692" s="83"/>
      <c r="AP692" s="83"/>
      <c r="AQ692" s="83"/>
      <c r="AR692" s="83"/>
      <c r="AS692" s="83"/>
      <c r="AT692" s="83"/>
      <c r="AU692" s="83"/>
      <c r="AV692" s="83"/>
      <c r="AW692" s="83"/>
      <c r="AX692" s="83"/>
      <c r="AY692" s="83"/>
      <c r="AZ692" s="83"/>
      <c r="BA692" s="83"/>
      <c r="BB692" s="83"/>
    </row>
    <row r="693" spans="10:54" s="228" customFormat="1" x14ac:dyDescent="0.2">
      <c r="J693" s="361"/>
      <c r="K693" s="360"/>
      <c r="L693" s="343"/>
      <c r="M693" s="343"/>
      <c r="N693" s="170"/>
      <c r="O693" s="170"/>
      <c r="P693" s="170"/>
      <c r="Q693" s="170"/>
      <c r="R693" s="170"/>
      <c r="S693" s="170"/>
      <c r="T693" s="327">
        <v>692</v>
      </c>
      <c r="U693" s="373" t="s">
        <v>770</v>
      </c>
      <c r="V693" s="376">
        <v>2</v>
      </c>
      <c r="X693" s="270"/>
      <c r="Y693" s="270"/>
      <c r="Z693" s="376">
        <v>2</v>
      </c>
      <c r="AB693" s="83"/>
      <c r="AC693" s="83"/>
      <c r="AD693" s="83"/>
      <c r="AE693" s="83"/>
      <c r="AF693" s="83"/>
      <c r="AG693" s="83"/>
      <c r="AH693" s="83"/>
      <c r="AI693" s="83"/>
      <c r="AJ693" s="83"/>
      <c r="AK693" s="83"/>
      <c r="AL693" s="83"/>
      <c r="AM693" s="83"/>
      <c r="AN693" s="83"/>
      <c r="AO693" s="83"/>
      <c r="AP693" s="83"/>
      <c r="AQ693" s="83"/>
      <c r="AR693" s="83"/>
      <c r="AS693" s="83"/>
      <c r="AT693" s="83"/>
      <c r="AU693" s="83"/>
      <c r="AV693" s="83"/>
      <c r="AW693" s="83"/>
      <c r="AX693" s="83"/>
      <c r="AY693" s="83"/>
      <c r="AZ693" s="83"/>
      <c r="BA693" s="83"/>
      <c r="BB693" s="83"/>
    </row>
    <row r="694" spans="10:54" s="228" customFormat="1" x14ac:dyDescent="0.2">
      <c r="J694" s="361"/>
      <c r="K694" s="360"/>
      <c r="L694" s="343"/>
      <c r="M694" s="343"/>
      <c r="N694" s="170"/>
      <c r="O694" s="170"/>
      <c r="P694" s="170"/>
      <c r="Q694" s="170"/>
      <c r="R694" s="170"/>
      <c r="S694" s="170"/>
      <c r="T694" s="327">
        <v>693</v>
      </c>
      <c r="U694" s="373" t="s">
        <v>771</v>
      </c>
      <c r="V694" s="376">
        <v>2</v>
      </c>
      <c r="X694" s="270"/>
      <c r="Y694" s="270"/>
      <c r="Z694" s="376">
        <v>2</v>
      </c>
      <c r="AB694" s="83"/>
      <c r="AC694" s="83"/>
      <c r="AD694" s="83"/>
      <c r="AE694" s="83"/>
      <c r="AF694" s="83"/>
      <c r="AG694" s="83"/>
      <c r="AH694" s="83"/>
      <c r="AI694" s="83"/>
      <c r="AJ694" s="83"/>
      <c r="AK694" s="83"/>
      <c r="AL694" s="83"/>
      <c r="AM694" s="83"/>
      <c r="AN694" s="83"/>
      <c r="AO694" s="83"/>
      <c r="AP694" s="83"/>
      <c r="AQ694" s="83"/>
      <c r="AR694" s="83"/>
      <c r="AS694" s="83"/>
      <c r="AT694" s="83"/>
      <c r="AU694" s="83"/>
      <c r="AV694" s="83"/>
      <c r="AW694" s="83"/>
      <c r="AX694" s="83"/>
      <c r="AY694" s="83"/>
      <c r="AZ694" s="83"/>
      <c r="BA694" s="83"/>
      <c r="BB694" s="83"/>
    </row>
    <row r="695" spans="10:54" s="228" customFormat="1" x14ac:dyDescent="0.2">
      <c r="J695" s="361"/>
      <c r="K695" s="360"/>
      <c r="L695" s="343"/>
      <c r="M695" s="343"/>
      <c r="N695" s="170"/>
      <c r="O695" s="170"/>
      <c r="P695" s="170"/>
      <c r="Q695" s="170"/>
      <c r="R695" s="170"/>
      <c r="S695" s="170"/>
      <c r="T695" s="327">
        <v>694</v>
      </c>
      <c r="U695" s="373" t="s">
        <v>772</v>
      </c>
      <c r="V695" s="376">
        <v>2</v>
      </c>
      <c r="X695" s="270"/>
      <c r="Y695" s="270"/>
      <c r="Z695" s="376">
        <v>2</v>
      </c>
      <c r="AB695" s="83"/>
      <c r="AC695" s="83"/>
      <c r="AD695" s="83"/>
      <c r="AE695" s="83"/>
      <c r="AF695" s="83"/>
      <c r="AG695" s="83"/>
      <c r="AH695" s="83"/>
      <c r="AI695" s="83"/>
      <c r="AJ695" s="83"/>
      <c r="AK695" s="83"/>
      <c r="AL695" s="83"/>
      <c r="AM695" s="83"/>
      <c r="AN695" s="83"/>
      <c r="AO695" s="83"/>
      <c r="AP695" s="83"/>
      <c r="AQ695" s="83"/>
      <c r="AR695" s="83"/>
      <c r="AS695" s="83"/>
      <c r="AT695" s="83"/>
      <c r="AU695" s="83"/>
      <c r="AV695" s="83"/>
      <c r="AW695" s="83"/>
      <c r="AX695" s="83"/>
      <c r="AY695" s="83"/>
      <c r="AZ695" s="83"/>
      <c r="BA695" s="83"/>
      <c r="BB695" s="83"/>
    </row>
    <row r="696" spans="10:54" s="228" customFormat="1" x14ac:dyDescent="0.2">
      <c r="J696" s="361"/>
      <c r="K696" s="360"/>
      <c r="L696" s="343"/>
      <c r="M696" s="343"/>
      <c r="N696" s="170"/>
      <c r="O696" s="170"/>
      <c r="P696" s="170"/>
      <c r="Q696" s="170"/>
      <c r="R696" s="170"/>
      <c r="S696" s="170"/>
      <c r="T696" s="327">
        <v>695</v>
      </c>
      <c r="U696" s="373" t="s">
        <v>773</v>
      </c>
      <c r="V696" s="376">
        <v>2</v>
      </c>
      <c r="X696" s="270"/>
      <c r="Y696" s="270"/>
      <c r="Z696" s="376">
        <v>2</v>
      </c>
      <c r="AB696" s="83"/>
      <c r="AC696" s="83"/>
      <c r="AD696" s="83"/>
      <c r="AE696" s="83"/>
      <c r="AF696" s="83"/>
      <c r="AG696" s="83"/>
      <c r="AH696" s="83"/>
      <c r="AI696" s="83"/>
      <c r="AJ696" s="83"/>
      <c r="AK696" s="83"/>
      <c r="AL696" s="83"/>
      <c r="AM696" s="83"/>
      <c r="AN696" s="83"/>
      <c r="AO696" s="83"/>
      <c r="AP696" s="83"/>
      <c r="AQ696" s="83"/>
      <c r="AR696" s="83"/>
      <c r="AS696" s="83"/>
      <c r="AT696" s="83"/>
      <c r="AU696" s="83"/>
      <c r="AV696" s="83"/>
      <c r="AW696" s="83"/>
      <c r="AX696" s="83"/>
      <c r="AY696" s="83"/>
      <c r="AZ696" s="83"/>
      <c r="BA696" s="83"/>
      <c r="BB696" s="83"/>
    </row>
    <row r="697" spans="10:54" s="228" customFormat="1" x14ac:dyDescent="0.2">
      <c r="J697" s="361"/>
      <c r="K697" s="360"/>
      <c r="L697" s="343"/>
      <c r="M697" s="343"/>
      <c r="N697" s="170"/>
      <c r="O697" s="170"/>
      <c r="P697" s="170"/>
      <c r="Q697" s="170"/>
      <c r="R697" s="170"/>
      <c r="S697" s="170"/>
      <c r="T697" s="327">
        <v>696</v>
      </c>
      <c r="U697" s="373" t="s">
        <v>774</v>
      </c>
      <c r="V697" s="376">
        <v>2</v>
      </c>
      <c r="X697" s="270"/>
      <c r="Y697" s="270"/>
      <c r="Z697" s="376">
        <v>2</v>
      </c>
      <c r="AB697" s="83"/>
      <c r="AC697" s="83"/>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row>
    <row r="698" spans="10:54" s="228" customFormat="1" x14ac:dyDescent="0.2">
      <c r="J698" s="361"/>
      <c r="K698" s="360"/>
      <c r="L698" s="343"/>
      <c r="M698" s="343"/>
      <c r="N698" s="170"/>
      <c r="O698" s="170"/>
      <c r="P698" s="170"/>
      <c r="Q698" s="170"/>
      <c r="R698" s="170"/>
      <c r="S698" s="170"/>
      <c r="T698" s="327">
        <v>697</v>
      </c>
      <c r="U698" s="373" t="s">
        <v>775</v>
      </c>
      <c r="V698" s="376">
        <v>2</v>
      </c>
      <c r="X698" s="270"/>
      <c r="Y698" s="270"/>
      <c r="Z698" s="376">
        <v>2</v>
      </c>
      <c r="AB698" s="83"/>
      <c r="AC698" s="83"/>
      <c r="AD698" s="83"/>
      <c r="AE698" s="83"/>
      <c r="AF698" s="83"/>
      <c r="AG698" s="83"/>
      <c r="AH698" s="83"/>
      <c r="AI698" s="83"/>
      <c r="AJ698" s="83"/>
      <c r="AK698" s="83"/>
      <c r="AL698" s="83"/>
      <c r="AM698" s="83"/>
      <c r="AN698" s="83"/>
      <c r="AO698" s="83"/>
      <c r="AP698" s="83"/>
      <c r="AQ698" s="83"/>
      <c r="AR698" s="83"/>
      <c r="AS698" s="83"/>
      <c r="AT698" s="83"/>
      <c r="AU698" s="83"/>
      <c r="AV698" s="83"/>
      <c r="AW698" s="83"/>
      <c r="AX698" s="83"/>
      <c r="AY698" s="83"/>
      <c r="AZ698" s="83"/>
      <c r="BA698" s="83"/>
      <c r="BB698" s="83"/>
    </row>
    <row r="699" spans="10:54" s="228" customFormat="1" x14ac:dyDescent="0.2">
      <c r="J699" s="361"/>
      <c r="K699" s="360"/>
      <c r="L699" s="343"/>
      <c r="M699" s="343"/>
      <c r="N699" s="170"/>
      <c r="O699" s="170"/>
      <c r="P699" s="170"/>
      <c r="Q699" s="170"/>
      <c r="R699" s="170"/>
      <c r="S699" s="170"/>
      <c r="T699" s="327">
        <v>698</v>
      </c>
      <c r="U699" s="373" t="s">
        <v>776</v>
      </c>
      <c r="V699" s="376">
        <v>2</v>
      </c>
      <c r="X699" s="270"/>
      <c r="Y699" s="270"/>
      <c r="Z699" s="376">
        <v>2</v>
      </c>
      <c r="AB699" s="83"/>
      <c r="AC699" s="83"/>
      <c r="AD699" s="83"/>
      <c r="AE699" s="83"/>
      <c r="AF699" s="83"/>
      <c r="AG699" s="83"/>
      <c r="AH699" s="83"/>
      <c r="AI699" s="83"/>
      <c r="AJ699" s="83"/>
      <c r="AK699" s="83"/>
      <c r="AL699" s="83"/>
      <c r="AM699" s="83"/>
      <c r="AN699" s="83"/>
      <c r="AO699" s="83"/>
      <c r="AP699" s="83"/>
      <c r="AQ699" s="83"/>
      <c r="AR699" s="83"/>
      <c r="AS699" s="83"/>
      <c r="AT699" s="83"/>
      <c r="AU699" s="83"/>
      <c r="AV699" s="83"/>
      <c r="AW699" s="83"/>
      <c r="AX699" s="83"/>
      <c r="AY699" s="83"/>
      <c r="AZ699" s="83"/>
      <c r="BA699" s="83"/>
      <c r="BB699" s="83"/>
    </row>
    <row r="700" spans="10:54" s="228" customFormat="1" x14ac:dyDescent="0.2">
      <c r="J700" s="361"/>
      <c r="K700" s="360"/>
      <c r="L700" s="343"/>
      <c r="M700" s="343"/>
      <c r="N700" s="170"/>
      <c r="O700" s="170"/>
      <c r="P700" s="170"/>
      <c r="Q700" s="170"/>
      <c r="R700" s="170"/>
      <c r="S700" s="170"/>
      <c r="T700" s="327">
        <v>699</v>
      </c>
      <c r="U700" s="373" t="s">
        <v>777</v>
      </c>
      <c r="V700" s="376">
        <v>2</v>
      </c>
      <c r="X700" s="270"/>
      <c r="Y700" s="270"/>
      <c r="Z700" s="376">
        <v>2</v>
      </c>
      <c r="AB700" s="83"/>
      <c r="AC700" s="83"/>
      <c r="AD700" s="83"/>
      <c r="AE700" s="83"/>
      <c r="AF700" s="83"/>
      <c r="AG700" s="83"/>
      <c r="AH700" s="83"/>
      <c r="AI700" s="83"/>
      <c r="AJ700" s="83"/>
      <c r="AK700" s="83"/>
      <c r="AL700" s="83"/>
      <c r="AM700" s="83"/>
      <c r="AN700" s="83"/>
      <c r="AO700" s="83"/>
      <c r="AP700" s="83"/>
      <c r="AQ700" s="83"/>
      <c r="AR700" s="83"/>
      <c r="AS700" s="83"/>
      <c r="AT700" s="83"/>
      <c r="AU700" s="83"/>
      <c r="AV700" s="83"/>
      <c r="AW700" s="83"/>
      <c r="AX700" s="83"/>
      <c r="AY700" s="83"/>
      <c r="AZ700" s="83"/>
      <c r="BA700" s="83"/>
      <c r="BB700" s="83"/>
    </row>
    <row r="701" spans="10:54" s="228" customFormat="1" x14ac:dyDescent="0.2">
      <c r="J701" s="361"/>
      <c r="K701" s="360"/>
      <c r="L701" s="343"/>
      <c r="M701" s="343"/>
      <c r="N701" s="170"/>
      <c r="O701" s="170"/>
      <c r="P701" s="170"/>
      <c r="Q701" s="170"/>
      <c r="R701" s="170"/>
      <c r="S701" s="170"/>
      <c r="T701" s="327">
        <v>700</v>
      </c>
      <c r="U701" s="373" t="s">
        <v>778</v>
      </c>
      <c r="V701" s="376">
        <v>2</v>
      </c>
      <c r="X701" s="270"/>
      <c r="Y701" s="270"/>
      <c r="Z701" s="376">
        <v>2</v>
      </c>
      <c r="AB701" s="83"/>
      <c r="AC701" s="83"/>
      <c r="AD701" s="83"/>
      <c r="AE701" s="83"/>
      <c r="AF701" s="83"/>
      <c r="AG701" s="83"/>
      <c r="AH701" s="83"/>
      <c r="AI701" s="83"/>
      <c r="AJ701" s="83"/>
      <c r="AK701" s="83"/>
      <c r="AL701" s="83"/>
      <c r="AM701" s="83"/>
      <c r="AN701" s="83"/>
      <c r="AO701" s="83"/>
      <c r="AP701" s="83"/>
      <c r="AQ701" s="83"/>
      <c r="AR701" s="83"/>
      <c r="AS701" s="83"/>
      <c r="AT701" s="83"/>
      <c r="AU701" s="83"/>
      <c r="AV701" s="83"/>
      <c r="AW701" s="83"/>
      <c r="AX701" s="83"/>
      <c r="AY701" s="83"/>
      <c r="AZ701" s="83"/>
      <c r="BA701" s="83"/>
      <c r="BB701" s="83"/>
    </row>
    <row r="702" spans="10:54" s="228" customFormat="1" x14ac:dyDescent="0.2">
      <c r="J702" s="361"/>
      <c r="K702" s="360"/>
      <c r="L702" s="343"/>
      <c r="M702" s="343"/>
      <c r="N702" s="170"/>
      <c r="O702" s="170"/>
      <c r="P702" s="170"/>
      <c r="Q702" s="170"/>
      <c r="R702" s="170"/>
      <c r="S702" s="170"/>
      <c r="T702" s="327">
        <v>701</v>
      </c>
      <c r="U702" s="373" t="s">
        <v>779</v>
      </c>
      <c r="V702" s="376">
        <v>2</v>
      </c>
      <c r="X702" s="270"/>
      <c r="Y702" s="270"/>
      <c r="Z702" s="376">
        <v>2</v>
      </c>
      <c r="AB702" s="83"/>
      <c r="AC702" s="83"/>
      <c r="AD702" s="83"/>
      <c r="AE702" s="83"/>
      <c r="AF702" s="83"/>
      <c r="AG702" s="83"/>
      <c r="AH702" s="83"/>
      <c r="AI702" s="83"/>
      <c r="AJ702" s="83"/>
      <c r="AK702" s="83"/>
      <c r="AL702" s="83"/>
      <c r="AM702" s="83"/>
      <c r="AN702" s="83"/>
      <c r="AO702" s="83"/>
      <c r="AP702" s="83"/>
      <c r="AQ702" s="83"/>
      <c r="AR702" s="83"/>
      <c r="AS702" s="83"/>
      <c r="AT702" s="83"/>
      <c r="AU702" s="83"/>
      <c r="AV702" s="83"/>
      <c r="AW702" s="83"/>
      <c r="AX702" s="83"/>
      <c r="AY702" s="83"/>
      <c r="AZ702" s="83"/>
      <c r="BA702" s="83"/>
      <c r="BB702" s="83"/>
    </row>
    <row r="703" spans="10:54" s="228" customFormat="1" x14ac:dyDescent="0.2">
      <c r="J703" s="361"/>
      <c r="K703" s="360"/>
      <c r="L703" s="343"/>
      <c r="M703" s="343"/>
      <c r="N703" s="170"/>
      <c r="O703" s="170"/>
      <c r="P703" s="170"/>
      <c r="Q703" s="170"/>
      <c r="R703" s="170"/>
      <c r="S703" s="170"/>
      <c r="T703" s="327">
        <v>702</v>
      </c>
      <c r="U703" s="373" t="s">
        <v>780</v>
      </c>
      <c r="V703" s="376">
        <v>2</v>
      </c>
      <c r="X703" s="270"/>
      <c r="Y703" s="270"/>
      <c r="Z703" s="376">
        <v>2</v>
      </c>
      <c r="AB703" s="83"/>
      <c r="AC703" s="83"/>
      <c r="AD703" s="83"/>
      <c r="AE703" s="83"/>
      <c r="AF703" s="83"/>
      <c r="AG703" s="83"/>
      <c r="AH703" s="83"/>
      <c r="AI703" s="83"/>
      <c r="AJ703" s="83"/>
      <c r="AK703" s="83"/>
      <c r="AL703" s="83"/>
      <c r="AM703" s="83"/>
      <c r="AN703" s="83"/>
      <c r="AO703" s="83"/>
      <c r="AP703" s="83"/>
      <c r="AQ703" s="83"/>
      <c r="AR703" s="83"/>
      <c r="AS703" s="83"/>
      <c r="AT703" s="83"/>
      <c r="AU703" s="83"/>
      <c r="AV703" s="83"/>
      <c r="AW703" s="83"/>
      <c r="AX703" s="83"/>
      <c r="AY703" s="83"/>
      <c r="AZ703" s="83"/>
      <c r="BA703" s="83"/>
      <c r="BB703" s="83"/>
    </row>
    <row r="704" spans="10:54" s="228" customFormat="1" x14ac:dyDescent="0.2">
      <c r="J704" s="361"/>
      <c r="K704" s="360"/>
      <c r="L704" s="343"/>
      <c r="M704" s="343"/>
      <c r="N704" s="170"/>
      <c r="O704" s="170"/>
      <c r="P704" s="170"/>
      <c r="Q704" s="170"/>
      <c r="R704" s="170"/>
      <c r="S704" s="170"/>
      <c r="T704" s="327">
        <v>703</v>
      </c>
      <c r="U704" s="373" t="s">
        <v>781</v>
      </c>
      <c r="V704" s="376">
        <v>2</v>
      </c>
      <c r="X704" s="270"/>
      <c r="Y704" s="270"/>
      <c r="Z704" s="376">
        <v>2</v>
      </c>
      <c r="AB704" s="83"/>
      <c r="AC704" s="83"/>
      <c r="AD704" s="83"/>
      <c r="AE704" s="83"/>
      <c r="AF704" s="83"/>
      <c r="AG704" s="83"/>
      <c r="AH704" s="83"/>
      <c r="AI704" s="83"/>
      <c r="AJ704" s="83"/>
      <c r="AK704" s="83"/>
      <c r="AL704" s="83"/>
      <c r="AM704" s="83"/>
      <c r="AN704" s="83"/>
      <c r="AO704" s="83"/>
      <c r="AP704" s="83"/>
      <c r="AQ704" s="83"/>
      <c r="AR704" s="83"/>
      <c r="AS704" s="83"/>
      <c r="AT704" s="83"/>
      <c r="AU704" s="83"/>
      <c r="AV704" s="83"/>
      <c r="AW704" s="83"/>
      <c r="AX704" s="83"/>
      <c r="AY704" s="83"/>
      <c r="AZ704" s="83"/>
      <c r="BA704" s="83"/>
      <c r="BB704" s="83"/>
    </row>
    <row r="705" spans="10:54" s="228" customFormat="1" x14ac:dyDescent="0.2">
      <c r="J705" s="361"/>
      <c r="K705" s="360"/>
      <c r="L705" s="343"/>
      <c r="M705" s="343"/>
      <c r="N705" s="170"/>
      <c r="O705" s="170"/>
      <c r="P705" s="170"/>
      <c r="Q705" s="170"/>
      <c r="R705" s="170"/>
      <c r="S705" s="170"/>
      <c r="T705" s="327">
        <v>704</v>
      </c>
      <c r="U705" s="373" t="s">
        <v>782</v>
      </c>
      <c r="V705" s="376">
        <v>2</v>
      </c>
      <c r="X705" s="270"/>
      <c r="Y705" s="270"/>
      <c r="Z705" s="376">
        <v>2</v>
      </c>
      <c r="AB705" s="83"/>
      <c r="AC705" s="83"/>
      <c r="AD705" s="83"/>
      <c r="AE705" s="83"/>
      <c r="AF705" s="83"/>
      <c r="AG705" s="83"/>
      <c r="AH705" s="83"/>
      <c r="AI705" s="83"/>
      <c r="AJ705" s="83"/>
      <c r="AK705" s="83"/>
      <c r="AL705" s="83"/>
      <c r="AM705" s="83"/>
      <c r="AN705" s="83"/>
      <c r="AO705" s="83"/>
      <c r="AP705" s="83"/>
      <c r="AQ705" s="83"/>
      <c r="AR705" s="83"/>
      <c r="AS705" s="83"/>
      <c r="AT705" s="83"/>
      <c r="AU705" s="83"/>
      <c r="AV705" s="83"/>
      <c r="AW705" s="83"/>
      <c r="AX705" s="83"/>
      <c r="AY705" s="83"/>
      <c r="AZ705" s="83"/>
      <c r="BA705" s="83"/>
      <c r="BB705" s="83"/>
    </row>
    <row r="706" spans="10:54" s="228" customFormat="1" x14ac:dyDescent="0.2">
      <c r="J706" s="361"/>
      <c r="K706" s="360"/>
      <c r="L706" s="343"/>
      <c r="M706" s="343"/>
      <c r="N706" s="170"/>
      <c r="O706" s="170"/>
      <c r="P706" s="170"/>
      <c r="Q706" s="170"/>
      <c r="R706" s="170"/>
      <c r="S706" s="170"/>
      <c r="T706" s="327">
        <v>705</v>
      </c>
      <c r="U706" s="373" t="s">
        <v>783</v>
      </c>
      <c r="V706" s="376">
        <v>2</v>
      </c>
      <c r="X706" s="270"/>
      <c r="Y706" s="270"/>
      <c r="Z706" s="376">
        <v>2</v>
      </c>
      <c r="AB706" s="83"/>
      <c r="AC706" s="83"/>
      <c r="AD706" s="83"/>
      <c r="AE706" s="83"/>
      <c r="AF706" s="83"/>
      <c r="AG706" s="83"/>
      <c r="AH706" s="83"/>
      <c r="AI706" s="83"/>
      <c r="AJ706" s="83"/>
      <c r="AK706" s="83"/>
      <c r="AL706" s="83"/>
      <c r="AM706" s="83"/>
      <c r="AN706" s="83"/>
      <c r="AO706" s="83"/>
      <c r="AP706" s="83"/>
      <c r="AQ706" s="83"/>
      <c r="AR706" s="83"/>
      <c r="AS706" s="83"/>
      <c r="AT706" s="83"/>
      <c r="AU706" s="83"/>
      <c r="AV706" s="83"/>
      <c r="AW706" s="83"/>
      <c r="AX706" s="83"/>
      <c r="AY706" s="83"/>
      <c r="AZ706" s="83"/>
      <c r="BA706" s="83"/>
      <c r="BB706" s="83"/>
    </row>
    <row r="707" spans="10:54" s="228" customFormat="1" x14ac:dyDescent="0.2">
      <c r="J707" s="361"/>
      <c r="K707" s="360"/>
      <c r="L707" s="343"/>
      <c r="M707" s="343"/>
      <c r="N707" s="170"/>
      <c r="O707" s="170"/>
      <c r="P707" s="170"/>
      <c r="Q707" s="170"/>
      <c r="R707" s="170"/>
      <c r="S707" s="170"/>
      <c r="T707" s="327">
        <v>706</v>
      </c>
      <c r="U707" s="373" t="s">
        <v>784</v>
      </c>
      <c r="V707" s="376">
        <v>2</v>
      </c>
      <c r="X707" s="270"/>
      <c r="Y707" s="270"/>
      <c r="Z707" s="376">
        <v>2</v>
      </c>
      <c r="AB707" s="83"/>
      <c r="AC707" s="83"/>
      <c r="AD707" s="83"/>
      <c r="AE707" s="83"/>
      <c r="AF707" s="83"/>
      <c r="AG707" s="83"/>
      <c r="AH707" s="83"/>
      <c r="AI707" s="83"/>
      <c r="AJ707" s="83"/>
      <c r="AK707" s="83"/>
      <c r="AL707" s="83"/>
      <c r="AM707" s="83"/>
      <c r="AN707" s="83"/>
      <c r="AO707" s="83"/>
      <c r="AP707" s="83"/>
      <c r="AQ707" s="83"/>
      <c r="AR707" s="83"/>
      <c r="AS707" s="83"/>
      <c r="AT707" s="83"/>
      <c r="AU707" s="83"/>
      <c r="AV707" s="83"/>
      <c r="AW707" s="83"/>
      <c r="AX707" s="83"/>
      <c r="AY707" s="83"/>
      <c r="AZ707" s="83"/>
      <c r="BA707" s="83"/>
      <c r="BB707" s="83"/>
    </row>
    <row r="708" spans="10:54" s="228" customFormat="1" x14ac:dyDescent="0.2">
      <c r="J708" s="361"/>
      <c r="K708" s="360"/>
      <c r="L708" s="343"/>
      <c r="M708" s="343"/>
      <c r="N708" s="170"/>
      <c r="O708" s="170"/>
      <c r="P708" s="170"/>
      <c r="Q708" s="170"/>
      <c r="R708" s="170"/>
      <c r="S708" s="170"/>
      <c r="T708" s="327">
        <v>707</v>
      </c>
      <c r="U708" s="373" t="s">
        <v>785</v>
      </c>
      <c r="V708" s="376">
        <v>2</v>
      </c>
      <c r="X708" s="270"/>
      <c r="Y708" s="270"/>
      <c r="Z708" s="376">
        <v>2</v>
      </c>
      <c r="AB708" s="83"/>
      <c r="AC708" s="83"/>
      <c r="AD708" s="83"/>
      <c r="AE708" s="83"/>
      <c r="AF708" s="83"/>
      <c r="AG708" s="83"/>
      <c r="AH708" s="83"/>
      <c r="AI708" s="83"/>
      <c r="AJ708" s="83"/>
      <c r="AK708" s="83"/>
      <c r="AL708" s="83"/>
      <c r="AM708" s="83"/>
      <c r="AN708" s="83"/>
      <c r="AO708" s="83"/>
      <c r="AP708" s="83"/>
      <c r="AQ708" s="83"/>
      <c r="AR708" s="83"/>
      <c r="AS708" s="83"/>
      <c r="AT708" s="83"/>
      <c r="AU708" s="83"/>
      <c r="AV708" s="83"/>
      <c r="AW708" s="83"/>
      <c r="AX708" s="83"/>
      <c r="AY708" s="83"/>
      <c r="AZ708" s="83"/>
      <c r="BA708" s="83"/>
      <c r="BB708" s="83"/>
    </row>
    <row r="709" spans="10:54" s="228" customFormat="1" x14ac:dyDescent="0.2">
      <c r="J709" s="361"/>
      <c r="K709" s="360"/>
      <c r="L709" s="343"/>
      <c r="M709" s="343"/>
      <c r="N709" s="170"/>
      <c r="O709" s="170"/>
      <c r="P709" s="170"/>
      <c r="Q709" s="170"/>
      <c r="R709" s="170"/>
      <c r="S709" s="170"/>
      <c r="T709" s="327">
        <v>708</v>
      </c>
      <c r="U709" s="373" t="s">
        <v>786</v>
      </c>
      <c r="V709" s="376">
        <v>2</v>
      </c>
      <c r="X709" s="270"/>
      <c r="Y709" s="270"/>
      <c r="Z709" s="376">
        <v>2</v>
      </c>
      <c r="AB709" s="83"/>
      <c r="AC709" s="83"/>
      <c r="AD709" s="83"/>
      <c r="AE709" s="83"/>
      <c r="AF709" s="83"/>
      <c r="AG709" s="83"/>
      <c r="AH709" s="83"/>
      <c r="AI709" s="83"/>
      <c r="AJ709" s="83"/>
      <c r="AK709" s="83"/>
      <c r="AL709" s="83"/>
      <c r="AM709" s="83"/>
      <c r="AN709" s="83"/>
      <c r="AO709" s="83"/>
      <c r="AP709" s="83"/>
      <c r="AQ709" s="83"/>
      <c r="AR709" s="83"/>
      <c r="AS709" s="83"/>
      <c r="AT709" s="83"/>
      <c r="AU709" s="83"/>
      <c r="AV709" s="83"/>
      <c r="AW709" s="83"/>
      <c r="AX709" s="83"/>
      <c r="AY709" s="83"/>
      <c r="AZ709" s="83"/>
      <c r="BA709" s="83"/>
      <c r="BB709" s="83"/>
    </row>
    <row r="710" spans="10:54" s="228" customFormat="1" x14ac:dyDescent="0.2">
      <c r="J710" s="361"/>
      <c r="K710" s="360"/>
      <c r="L710" s="343"/>
      <c r="M710" s="343"/>
      <c r="N710" s="170"/>
      <c r="O710" s="170"/>
      <c r="P710" s="170"/>
      <c r="Q710" s="170"/>
      <c r="R710" s="170"/>
      <c r="S710" s="170"/>
      <c r="T710" s="327">
        <v>709</v>
      </c>
      <c r="U710" s="373" t="s">
        <v>787</v>
      </c>
      <c r="V710" s="376">
        <v>2</v>
      </c>
      <c r="X710" s="270"/>
      <c r="Y710" s="270"/>
      <c r="Z710" s="376">
        <v>2</v>
      </c>
      <c r="AB710" s="83"/>
      <c r="AC710" s="83"/>
      <c r="AD710" s="83"/>
      <c r="AE710" s="83"/>
      <c r="AF710" s="83"/>
      <c r="AG710" s="83"/>
      <c r="AH710" s="83"/>
      <c r="AI710" s="83"/>
      <c r="AJ710" s="83"/>
      <c r="AK710" s="83"/>
      <c r="AL710" s="83"/>
      <c r="AM710" s="83"/>
      <c r="AN710" s="83"/>
      <c r="AO710" s="83"/>
      <c r="AP710" s="83"/>
      <c r="AQ710" s="83"/>
      <c r="AR710" s="83"/>
      <c r="AS710" s="83"/>
      <c r="AT710" s="83"/>
      <c r="AU710" s="83"/>
      <c r="AV710" s="83"/>
      <c r="AW710" s="83"/>
      <c r="AX710" s="83"/>
      <c r="AY710" s="83"/>
      <c r="AZ710" s="83"/>
      <c r="BA710" s="83"/>
      <c r="BB710" s="83"/>
    </row>
    <row r="711" spans="10:54" s="228" customFormat="1" x14ac:dyDescent="0.2">
      <c r="J711" s="361"/>
      <c r="K711" s="360"/>
      <c r="L711" s="343"/>
      <c r="M711" s="343"/>
      <c r="N711" s="170"/>
      <c r="O711" s="170"/>
      <c r="P711" s="170"/>
      <c r="Q711" s="170"/>
      <c r="R711" s="170"/>
      <c r="S711" s="170"/>
      <c r="T711" s="327">
        <v>710</v>
      </c>
      <c r="U711" s="373" t="s">
        <v>788</v>
      </c>
      <c r="V711" s="376">
        <v>2</v>
      </c>
      <c r="X711" s="270"/>
      <c r="Y711" s="270"/>
      <c r="Z711" s="376">
        <v>2</v>
      </c>
      <c r="AB711" s="83"/>
      <c r="AC711" s="83"/>
      <c r="AD711" s="83"/>
      <c r="AE711" s="83"/>
      <c r="AF711" s="83"/>
      <c r="AG711" s="83"/>
      <c r="AH711" s="83"/>
      <c r="AI711" s="83"/>
      <c r="AJ711" s="83"/>
      <c r="AK711" s="83"/>
      <c r="AL711" s="83"/>
      <c r="AM711" s="83"/>
      <c r="AN711" s="83"/>
      <c r="AO711" s="83"/>
      <c r="AP711" s="83"/>
      <c r="AQ711" s="83"/>
      <c r="AR711" s="83"/>
      <c r="AS711" s="83"/>
      <c r="AT711" s="83"/>
      <c r="AU711" s="83"/>
      <c r="AV711" s="83"/>
      <c r="AW711" s="83"/>
      <c r="AX711" s="83"/>
      <c r="AY711" s="83"/>
      <c r="AZ711" s="83"/>
      <c r="BA711" s="83"/>
      <c r="BB711" s="83"/>
    </row>
    <row r="712" spans="10:54" s="228" customFormat="1" x14ac:dyDescent="0.2">
      <c r="J712" s="361"/>
      <c r="K712" s="360"/>
      <c r="L712" s="343"/>
      <c r="M712" s="343"/>
      <c r="N712" s="170"/>
      <c r="O712" s="170"/>
      <c r="P712" s="170"/>
      <c r="Q712" s="170"/>
      <c r="R712" s="170"/>
      <c r="S712" s="170"/>
      <c r="T712" s="327">
        <v>711</v>
      </c>
      <c r="U712" s="373" t="s">
        <v>789</v>
      </c>
      <c r="V712" s="376">
        <v>2</v>
      </c>
      <c r="X712" s="270"/>
      <c r="Y712" s="270"/>
      <c r="Z712" s="376">
        <v>2</v>
      </c>
      <c r="AB712" s="83"/>
      <c r="AC712" s="83"/>
      <c r="AD712" s="83"/>
      <c r="AE712" s="83"/>
      <c r="AF712" s="83"/>
      <c r="AG712" s="83"/>
      <c r="AH712" s="83"/>
      <c r="AI712" s="83"/>
      <c r="AJ712" s="83"/>
      <c r="AK712" s="83"/>
      <c r="AL712" s="83"/>
      <c r="AM712" s="83"/>
      <c r="AN712" s="83"/>
      <c r="AO712" s="83"/>
      <c r="AP712" s="83"/>
      <c r="AQ712" s="83"/>
      <c r="AR712" s="83"/>
      <c r="AS712" s="83"/>
      <c r="AT712" s="83"/>
      <c r="AU712" s="83"/>
      <c r="AV712" s="83"/>
      <c r="AW712" s="83"/>
      <c r="AX712" s="83"/>
      <c r="AY712" s="83"/>
      <c r="AZ712" s="83"/>
      <c r="BA712" s="83"/>
      <c r="BB712" s="83"/>
    </row>
    <row r="713" spans="10:54" s="228" customFormat="1" x14ac:dyDescent="0.2">
      <c r="J713" s="361"/>
      <c r="K713" s="360"/>
      <c r="L713" s="343"/>
      <c r="M713" s="343"/>
      <c r="N713" s="170"/>
      <c r="O713" s="170"/>
      <c r="P713" s="170"/>
      <c r="Q713" s="170"/>
      <c r="R713" s="170"/>
      <c r="S713" s="170"/>
      <c r="T713" s="327">
        <v>712</v>
      </c>
      <c r="U713" s="373" t="s">
        <v>790</v>
      </c>
      <c r="V713" s="376">
        <v>2</v>
      </c>
      <c r="X713" s="270"/>
      <c r="Y713" s="270"/>
      <c r="Z713" s="376">
        <v>2</v>
      </c>
      <c r="AB713" s="83"/>
      <c r="AC713" s="83"/>
      <c r="AD713" s="83"/>
      <c r="AE713" s="83"/>
      <c r="AF713" s="83"/>
      <c r="AG713" s="83"/>
      <c r="AH713" s="83"/>
      <c r="AI713" s="83"/>
      <c r="AJ713" s="83"/>
      <c r="AK713" s="83"/>
      <c r="AL713" s="83"/>
      <c r="AM713" s="83"/>
      <c r="AN713" s="83"/>
      <c r="AO713" s="83"/>
      <c r="AP713" s="83"/>
      <c r="AQ713" s="83"/>
      <c r="AR713" s="83"/>
      <c r="AS713" s="83"/>
      <c r="AT713" s="83"/>
      <c r="AU713" s="83"/>
      <c r="AV713" s="83"/>
      <c r="AW713" s="83"/>
      <c r="AX713" s="83"/>
      <c r="AY713" s="83"/>
      <c r="AZ713" s="83"/>
      <c r="BA713" s="83"/>
      <c r="BB713" s="83"/>
    </row>
    <row r="714" spans="10:54" s="228" customFormat="1" x14ac:dyDescent="0.2">
      <c r="J714" s="361"/>
      <c r="K714" s="360"/>
      <c r="L714" s="343"/>
      <c r="M714" s="343"/>
      <c r="N714" s="170"/>
      <c r="O714" s="170"/>
      <c r="P714" s="170"/>
      <c r="Q714" s="170"/>
      <c r="R714" s="170"/>
      <c r="S714" s="170"/>
      <c r="T714" s="327">
        <v>713</v>
      </c>
      <c r="U714" s="373" t="s">
        <v>791</v>
      </c>
      <c r="V714" s="376">
        <v>2</v>
      </c>
      <c r="X714" s="270"/>
      <c r="Y714" s="270"/>
      <c r="Z714" s="376">
        <v>2</v>
      </c>
      <c r="AB714" s="83"/>
      <c r="AC714" s="83"/>
      <c r="AD714" s="83"/>
      <c r="AE714" s="83"/>
      <c r="AF714" s="83"/>
      <c r="AG714" s="83"/>
      <c r="AH714" s="83"/>
      <c r="AI714" s="83"/>
      <c r="AJ714" s="83"/>
      <c r="AK714" s="83"/>
      <c r="AL714" s="83"/>
      <c r="AM714" s="83"/>
      <c r="AN714" s="83"/>
      <c r="AO714" s="83"/>
      <c r="AP714" s="83"/>
      <c r="AQ714" s="83"/>
      <c r="AR714" s="83"/>
      <c r="AS714" s="83"/>
      <c r="AT714" s="83"/>
      <c r="AU714" s="83"/>
      <c r="AV714" s="83"/>
      <c r="AW714" s="83"/>
      <c r="AX714" s="83"/>
      <c r="AY714" s="83"/>
      <c r="AZ714" s="83"/>
      <c r="BA714" s="83"/>
      <c r="BB714" s="83"/>
    </row>
    <row r="715" spans="10:54" s="228" customFormat="1" x14ac:dyDescent="0.2">
      <c r="J715" s="361"/>
      <c r="K715" s="360"/>
      <c r="L715" s="343"/>
      <c r="M715" s="343"/>
      <c r="N715" s="170"/>
      <c r="O715" s="170"/>
      <c r="P715" s="170"/>
      <c r="Q715" s="170"/>
      <c r="R715" s="170"/>
      <c r="S715" s="170"/>
      <c r="T715" s="327">
        <v>714</v>
      </c>
      <c r="U715" s="373" t="s">
        <v>792</v>
      </c>
      <c r="V715" s="376">
        <v>2</v>
      </c>
      <c r="X715" s="270"/>
      <c r="Y715" s="270"/>
      <c r="Z715" s="376">
        <v>2</v>
      </c>
      <c r="AB715" s="83"/>
      <c r="AC715" s="83"/>
      <c r="AD715" s="83"/>
      <c r="AE715" s="83"/>
      <c r="AF715" s="83"/>
      <c r="AG715" s="83"/>
      <c r="AH715" s="83"/>
      <c r="AI715" s="83"/>
      <c r="AJ715" s="83"/>
      <c r="AK715" s="83"/>
      <c r="AL715" s="83"/>
      <c r="AM715" s="83"/>
      <c r="AN715" s="83"/>
      <c r="AO715" s="83"/>
      <c r="AP715" s="83"/>
      <c r="AQ715" s="83"/>
      <c r="AR715" s="83"/>
      <c r="AS715" s="83"/>
      <c r="AT715" s="83"/>
      <c r="AU715" s="83"/>
      <c r="AV715" s="83"/>
      <c r="AW715" s="83"/>
      <c r="AX715" s="83"/>
      <c r="AY715" s="83"/>
      <c r="AZ715" s="83"/>
      <c r="BA715" s="83"/>
      <c r="BB715" s="83"/>
    </row>
    <row r="716" spans="10:54" s="228" customFormat="1" x14ac:dyDescent="0.2">
      <c r="J716" s="361"/>
      <c r="K716" s="360"/>
      <c r="L716" s="343"/>
      <c r="M716" s="343"/>
      <c r="N716" s="170"/>
      <c r="O716" s="170"/>
      <c r="P716" s="170"/>
      <c r="Q716" s="170"/>
      <c r="R716" s="170"/>
      <c r="S716" s="170"/>
      <c r="T716" s="327">
        <v>715</v>
      </c>
      <c r="U716" s="373" t="s">
        <v>793</v>
      </c>
      <c r="V716" s="376">
        <v>2</v>
      </c>
      <c r="X716" s="270"/>
      <c r="Y716" s="270"/>
      <c r="Z716" s="376">
        <v>2</v>
      </c>
      <c r="AB716" s="83"/>
      <c r="AC716" s="83"/>
      <c r="AD716" s="83"/>
      <c r="AE716" s="83"/>
      <c r="AF716" s="83"/>
      <c r="AG716" s="83"/>
      <c r="AH716" s="83"/>
      <c r="AI716" s="83"/>
      <c r="AJ716" s="83"/>
      <c r="AK716" s="83"/>
      <c r="AL716" s="83"/>
      <c r="AM716" s="83"/>
      <c r="AN716" s="83"/>
      <c r="AO716" s="83"/>
      <c r="AP716" s="83"/>
      <c r="AQ716" s="83"/>
      <c r="AR716" s="83"/>
      <c r="AS716" s="83"/>
      <c r="AT716" s="83"/>
      <c r="AU716" s="83"/>
      <c r="AV716" s="83"/>
      <c r="AW716" s="83"/>
      <c r="AX716" s="83"/>
      <c r="AY716" s="83"/>
      <c r="AZ716" s="83"/>
      <c r="BA716" s="83"/>
      <c r="BB716" s="83"/>
    </row>
    <row r="717" spans="10:54" s="228" customFormat="1" x14ac:dyDescent="0.2">
      <c r="J717" s="361"/>
      <c r="K717" s="360"/>
      <c r="L717" s="343"/>
      <c r="M717" s="343"/>
      <c r="N717" s="170"/>
      <c r="O717" s="170"/>
      <c r="P717" s="170"/>
      <c r="Q717" s="170"/>
      <c r="R717" s="170"/>
      <c r="S717" s="170"/>
      <c r="T717" s="327">
        <v>716</v>
      </c>
      <c r="U717" s="373" t="s">
        <v>794</v>
      </c>
      <c r="V717" s="376">
        <v>2</v>
      </c>
      <c r="X717" s="270"/>
      <c r="Y717" s="270"/>
      <c r="Z717" s="376">
        <v>2</v>
      </c>
      <c r="AB717" s="83"/>
      <c r="AC717" s="83"/>
      <c r="AD717" s="83"/>
      <c r="AE717" s="83"/>
      <c r="AF717" s="83"/>
      <c r="AG717" s="83"/>
      <c r="AH717" s="83"/>
      <c r="AI717" s="83"/>
      <c r="AJ717" s="83"/>
      <c r="AK717" s="83"/>
      <c r="AL717" s="83"/>
      <c r="AM717" s="83"/>
      <c r="AN717" s="83"/>
      <c r="AO717" s="83"/>
      <c r="AP717" s="83"/>
      <c r="AQ717" s="83"/>
      <c r="AR717" s="83"/>
      <c r="AS717" s="83"/>
      <c r="AT717" s="83"/>
      <c r="AU717" s="83"/>
      <c r="AV717" s="83"/>
      <c r="AW717" s="83"/>
      <c r="AX717" s="83"/>
      <c r="AY717" s="83"/>
      <c r="AZ717" s="83"/>
      <c r="BA717" s="83"/>
      <c r="BB717" s="83"/>
    </row>
    <row r="718" spans="10:54" s="228" customFormat="1" x14ac:dyDescent="0.2">
      <c r="J718" s="361"/>
      <c r="K718" s="360"/>
      <c r="L718" s="343"/>
      <c r="M718" s="343"/>
      <c r="N718" s="170"/>
      <c r="O718" s="170"/>
      <c r="P718" s="170"/>
      <c r="Q718" s="170"/>
      <c r="R718" s="170"/>
      <c r="S718" s="170"/>
      <c r="T718" s="327">
        <v>717</v>
      </c>
      <c r="U718" s="373" t="s">
        <v>795</v>
      </c>
      <c r="V718" s="376">
        <v>2</v>
      </c>
      <c r="X718" s="270"/>
      <c r="Y718" s="270"/>
      <c r="Z718" s="376">
        <v>2</v>
      </c>
      <c r="AB718" s="83"/>
      <c r="AC718" s="83"/>
      <c r="AD718" s="83"/>
      <c r="AE718" s="83"/>
      <c r="AF718" s="83"/>
      <c r="AG718" s="83"/>
      <c r="AH718" s="83"/>
      <c r="AI718" s="83"/>
      <c r="AJ718" s="83"/>
      <c r="AK718" s="83"/>
      <c r="AL718" s="83"/>
      <c r="AM718" s="83"/>
      <c r="AN718" s="83"/>
      <c r="AO718" s="83"/>
      <c r="AP718" s="83"/>
      <c r="AQ718" s="83"/>
      <c r="AR718" s="83"/>
      <c r="AS718" s="83"/>
      <c r="AT718" s="83"/>
      <c r="AU718" s="83"/>
      <c r="AV718" s="83"/>
      <c r="AW718" s="83"/>
      <c r="AX718" s="83"/>
      <c r="AY718" s="83"/>
      <c r="AZ718" s="83"/>
      <c r="BA718" s="83"/>
      <c r="BB718" s="83"/>
    </row>
    <row r="719" spans="10:54" s="228" customFormat="1" x14ac:dyDescent="0.2">
      <c r="J719" s="361"/>
      <c r="K719" s="360"/>
      <c r="L719" s="343"/>
      <c r="M719" s="343"/>
      <c r="N719" s="170"/>
      <c r="O719" s="170"/>
      <c r="P719" s="170"/>
      <c r="Q719" s="170"/>
      <c r="R719" s="170"/>
      <c r="S719" s="170"/>
      <c r="T719" s="327">
        <v>718</v>
      </c>
      <c r="U719" s="373" t="s">
        <v>796</v>
      </c>
      <c r="V719" s="376">
        <v>2</v>
      </c>
      <c r="X719" s="270"/>
      <c r="Y719" s="270"/>
      <c r="Z719" s="376">
        <v>2</v>
      </c>
      <c r="AB719" s="83"/>
      <c r="AC719" s="83"/>
      <c r="AD719" s="83"/>
      <c r="AE719" s="83"/>
      <c r="AF719" s="83"/>
      <c r="AG719" s="83"/>
      <c r="AH719" s="83"/>
      <c r="AI719" s="83"/>
      <c r="AJ719" s="83"/>
      <c r="AK719" s="83"/>
      <c r="AL719" s="83"/>
      <c r="AM719" s="83"/>
      <c r="AN719" s="83"/>
      <c r="AO719" s="83"/>
      <c r="AP719" s="83"/>
      <c r="AQ719" s="83"/>
      <c r="AR719" s="83"/>
      <c r="AS719" s="83"/>
      <c r="AT719" s="83"/>
      <c r="AU719" s="83"/>
      <c r="AV719" s="83"/>
      <c r="AW719" s="83"/>
      <c r="AX719" s="83"/>
      <c r="AY719" s="83"/>
      <c r="AZ719" s="83"/>
      <c r="BA719" s="83"/>
      <c r="BB719" s="83"/>
    </row>
    <row r="720" spans="10:54" s="228" customFormat="1" x14ac:dyDescent="0.2">
      <c r="J720" s="361"/>
      <c r="K720" s="360"/>
      <c r="L720" s="343"/>
      <c r="M720" s="343"/>
      <c r="N720" s="170"/>
      <c r="O720" s="170"/>
      <c r="P720" s="170"/>
      <c r="Q720" s="170"/>
      <c r="R720" s="170"/>
      <c r="S720" s="170"/>
      <c r="T720" s="327">
        <v>719</v>
      </c>
      <c r="U720" s="373" t="s">
        <v>797</v>
      </c>
      <c r="V720" s="376">
        <v>2</v>
      </c>
      <c r="X720" s="270"/>
      <c r="Y720" s="270"/>
      <c r="Z720" s="376">
        <v>2</v>
      </c>
      <c r="AB720" s="83"/>
      <c r="AC720" s="83"/>
      <c r="AD720" s="83"/>
      <c r="AE720" s="83"/>
      <c r="AF720" s="83"/>
      <c r="AG720" s="83"/>
      <c r="AH720" s="83"/>
      <c r="AI720" s="83"/>
      <c r="AJ720" s="83"/>
      <c r="AK720" s="83"/>
      <c r="AL720" s="83"/>
      <c r="AM720" s="83"/>
      <c r="AN720" s="83"/>
      <c r="AO720" s="83"/>
      <c r="AP720" s="83"/>
      <c r="AQ720" s="83"/>
      <c r="AR720" s="83"/>
      <c r="AS720" s="83"/>
      <c r="AT720" s="83"/>
      <c r="AU720" s="83"/>
      <c r="AV720" s="83"/>
      <c r="AW720" s="83"/>
      <c r="AX720" s="83"/>
      <c r="AY720" s="83"/>
      <c r="AZ720" s="83"/>
      <c r="BA720" s="83"/>
      <c r="BB720" s="83"/>
    </row>
    <row r="721" spans="10:54" s="228" customFormat="1" x14ac:dyDescent="0.2">
      <c r="J721" s="361"/>
      <c r="K721" s="360"/>
      <c r="L721" s="343"/>
      <c r="M721" s="343"/>
      <c r="N721" s="170"/>
      <c r="O721" s="170"/>
      <c r="P721" s="170"/>
      <c r="Q721" s="170"/>
      <c r="R721" s="170"/>
      <c r="S721" s="170"/>
      <c r="T721" s="327">
        <v>720</v>
      </c>
      <c r="U721" s="373" t="s">
        <v>798</v>
      </c>
      <c r="V721" s="376">
        <v>2</v>
      </c>
      <c r="X721" s="270"/>
      <c r="Y721" s="270"/>
      <c r="Z721" s="376">
        <v>2</v>
      </c>
      <c r="AB721" s="83"/>
      <c r="AC721" s="83"/>
      <c r="AD721" s="83"/>
      <c r="AE721" s="83"/>
      <c r="AF721" s="83"/>
      <c r="AG721" s="83"/>
      <c r="AH721" s="83"/>
      <c r="AI721" s="83"/>
      <c r="AJ721" s="83"/>
      <c r="AK721" s="83"/>
      <c r="AL721" s="83"/>
      <c r="AM721" s="83"/>
      <c r="AN721" s="83"/>
      <c r="AO721" s="83"/>
      <c r="AP721" s="83"/>
      <c r="AQ721" s="83"/>
      <c r="AR721" s="83"/>
      <c r="AS721" s="83"/>
      <c r="AT721" s="83"/>
      <c r="AU721" s="83"/>
      <c r="AV721" s="83"/>
      <c r="AW721" s="83"/>
      <c r="AX721" s="83"/>
      <c r="AY721" s="83"/>
      <c r="AZ721" s="83"/>
      <c r="BA721" s="83"/>
      <c r="BB721" s="83"/>
    </row>
    <row r="722" spans="10:54" s="228" customFormat="1" x14ac:dyDescent="0.2">
      <c r="J722" s="361"/>
      <c r="K722" s="360"/>
      <c r="L722" s="343"/>
      <c r="M722" s="343"/>
      <c r="N722" s="170"/>
      <c r="O722" s="170"/>
      <c r="P722" s="170"/>
      <c r="Q722" s="170"/>
      <c r="R722" s="170"/>
      <c r="S722" s="170"/>
      <c r="T722" s="327">
        <v>721</v>
      </c>
      <c r="U722" s="373" t="s">
        <v>799</v>
      </c>
      <c r="V722" s="376">
        <v>2</v>
      </c>
      <c r="X722" s="270"/>
      <c r="Y722" s="270"/>
      <c r="Z722" s="376">
        <v>2</v>
      </c>
      <c r="AB722" s="83"/>
      <c r="AC722" s="83"/>
      <c r="AD722" s="83"/>
      <c r="AE722" s="83"/>
      <c r="AF722" s="83"/>
      <c r="AG722" s="83"/>
      <c r="AH722" s="83"/>
      <c r="AI722" s="83"/>
      <c r="AJ722" s="83"/>
      <c r="AK722" s="83"/>
      <c r="AL722" s="83"/>
      <c r="AM722" s="83"/>
      <c r="AN722" s="83"/>
      <c r="AO722" s="83"/>
      <c r="AP722" s="83"/>
      <c r="AQ722" s="83"/>
      <c r="AR722" s="83"/>
      <c r="AS722" s="83"/>
      <c r="AT722" s="83"/>
      <c r="AU722" s="83"/>
      <c r="AV722" s="83"/>
      <c r="AW722" s="83"/>
      <c r="AX722" s="83"/>
      <c r="AY722" s="83"/>
      <c r="AZ722" s="83"/>
      <c r="BA722" s="83"/>
      <c r="BB722" s="83"/>
    </row>
    <row r="723" spans="10:54" s="228" customFormat="1" x14ac:dyDescent="0.2">
      <c r="J723" s="361"/>
      <c r="K723" s="360"/>
      <c r="L723" s="343"/>
      <c r="M723" s="343"/>
      <c r="N723" s="170"/>
      <c r="O723" s="170"/>
      <c r="P723" s="170"/>
      <c r="Q723" s="170"/>
      <c r="R723" s="170"/>
      <c r="S723" s="170"/>
      <c r="T723" s="327">
        <v>722</v>
      </c>
      <c r="U723" s="373" t="s">
        <v>800</v>
      </c>
      <c r="V723" s="376">
        <v>2</v>
      </c>
      <c r="X723" s="270"/>
      <c r="Y723" s="270"/>
      <c r="Z723" s="376">
        <v>2</v>
      </c>
      <c r="AB723" s="83"/>
      <c r="AC723" s="83"/>
      <c r="AD723" s="83"/>
      <c r="AE723" s="83"/>
      <c r="AF723" s="83"/>
      <c r="AG723" s="83"/>
      <c r="AH723" s="83"/>
      <c r="AI723" s="83"/>
      <c r="AJ723" s="83"/>
      <c r="AK723" s="83"/>
      <c r="AL723" s="83"/>
      <c r="AM723" s="83"/>
      <c r="AN723" s="83"/>
      <c r="AO723" s="83"/>
      <c r="AP723" s="83"/>
      <c r="AQ723" s="83"/>
      <c r="AR723" s="83"/>
      <c r="AS723" s="83"/>
      <c r="AT723" s="83"/>
      <c r="AU723" s="83"/>
      <c r="AV723" s="83"/>
      <c r="AW723" s="83"/>
      <c r="AX723" s="83"/>
      <c r="AY723" s="83"/>
      <c r="AZ723" s="83"/>
      <c r="BA723" s="83"/>
      <c r="BB723" s="83"/>
    </row>
    <row r="724" spans="10:54" s="228" customFormat="1" x14ac:dyDescent="0.2">
      <c r="J724" s="361"/>
      <c r="K724" s="360"/>
      <c r="L724" s="343"/>
      <c r="M724" s="343"/>
      <c r="N724" s="170"/>
      <c r="O724" s="170"/>
      <c r="P724" s="170"/>
      <c r="Q724" s="170"/>
      <c r="R724" s="170"/>
      <c r="S724" s="170"/>
      <c r="T724" s="327">
        <v>723</v>
      </c>
      <c r="U724" s="373" t="s">
        <v>801</v>
      </c>
      <c r="V724" s="376">
        <v>2</v>
      </c>
      <c r="X724" s="270"/>
      <c r="Y724" s="270"/>
      <c r="Z724" s="376">
        <v>2</v>
      </c>
      <c r="AB724" s="83"/>
      <c r="AC724" s="83"/>
      <c r="AD724" s="83"/>
      <c r="AE724" s="83"/>
      <c r="AF724" s="83"/>
      <c r="AG724" s="83"/>
      <c r="AH724" s="83"/>
      <c r="AI724" s="83"/>
      <c r="AJ724" s="83"/>
      <c r="AK724" s="83"/>
      <c r="AL724" s="83"/>
      <c r="AM724" s="83"/>
      <c r="AN724" s="83"/>
      <c r="AO724" s="83"/>
      <c r="AP724" s="83"/>
      <c r="AQ724" s="83"/>
      <c r="AR724" s="83"/>
      <c r="AS724" s="83"/>
      <c r="AT724" s="83"/>
      <c r="AU724" s="83"/>
      <c r="AV724" s="83"/>
      <c r="AW724" s="83"/>
      <c r="AX724" s="83"/>
      <c r="AY724" s="83"/>
      <c r="AZ724" s="83"/>
      <c r="BA724" s="83"/>
      <c r="BB724" s="83"/>
    </row>
    <row r="725" spans="10:54" s="228" customFormat="1" x14ac:dyDescent="0.2">
      <c r="J725" s="361"/>
      <c r="K725" s="360"/>
      <c r="L725" s="343"/>
      <c r="M725" s="343"/>
      <c r="N725" s="170"/>
      <c r="O725" s="170"/>
      <c r="P725" s="170"/>
      <c r="Q725" s="170"/>
      <c r="R725" s="170"/>
      <c r="S725" s="170"/>
      <c r="T725" s="327">
        <v>724</v>
      </c>
      <c r="U725" s="373" t="s">
        <v>802</v>
      </c>
      <c r="V725" s="376">
        <v>2</v>
      </c>
      <c r="X725" s="270"/>
      <c r="Y725" s="270"/>
      <c r="Z725" s="376">
        <v>2</v>
      </c>
      <c r="AB725" s="83"/>
      <c r="AC725" s="83"/>
      <c r="AD725" s="83"/>
      <c r="AE725" s="83"/>
      <c r="AF725" s="83"/>
      <c r="AG725" s="83"/>
      <c r="AH725" s="83"/>
      <c r="AI725" s="83"/>
      <c r="AJ725" s="83"/>
      <c r="AK725" s="83"/>
      <c r="AL725" s="83"/>
      <c r="AM725" s="83"/>
      <c r="AN725" s="83"/>
      <c r="AO725" s="83"/>
      <c r="AP725" s="83"/>
      <c r="AQ725" s="83"/>
      <c r="AR725" s="83"/>
      <c r="AS725" s="83"/>
      <c r="AT725" s="83"/>
      <c r="AU725" s="83"/>
      <c r="AV725" s="83"/>
      <c r="AW725" s="83"/>
      <c r="AX725" s="83"/>
      <c r="AY725" s="83"/>
      <c r="AZ725" s="83"/>
      <c r="BA725" s="83"/>
      <c r="BB725" s="83"/>
    </row>
    <row r="726" spans="10:54" s="228" customFormat="1" x14ac:dyDescent="0.2">
      <c r="J726" s="361"/>
      <c r="K726" s="360"/>
      <c r="L726" s="343"/>
      <c r="M726" s="343"/>
      <c r="N726" s="170"/>
      <c r="O726" s="170"/>
      <c r="P726" s="170"/>
      <c r="Q726" s="170"/>
      <c r="R726" s="170"/>
      <c r="S726" s="170"/>
      <c r="T726" s="327">
        <v>725</v>
      </c>
      <c r="U726" s="373" t="s">
        <v>803</v>
      </c>
      <c r="V726" s="376">
        <v>2</v>
      </c>
      <c r="X726" s="270"/>
      <c r="Y726" s="270"/>
      <c r="Z726" s="376">
        <v>2</v>
      </c>
      <c r="AB726" s="83"/>
      <c r="AC726" s="83"/>
      <c r="AD726" s="83"/>
      <c r="AE726" s="83"/>
      <c r="AF726" s="83"/>
      <c r="AG726" s="83"/>
      <c r="AH726" s="83"/>
      <c r="AI726" s="83"/>
      <c r="AJ726" s="83"/>
      <c r="AK726" s="83"/>
      <c r="AL726" s="83"/>
      <c r="AM726" s="83"/>
      <c r="AN726" s="83"/>
      <c r="AO726" s="83"/>
      <c r="AP726" s="83"/>
      <c r="AQ726" s="83"/>
      <c r="AR726" s="83"/>
      <c r="AS726" s="83"/>
      <c r="AT726" s="83"/>
      <c r="AU726" s="83"/>
      <c r="AV726" s="83"/>
      <c r="AW726" s="83"/>
      <c r="AX726" s="83"/>
      <c r="AY726" s="83"/>
      <c r="AZ726" s="83"/>
      <c r="BA726" s="83"/>
      <c r="BB726" s="83"/>
    </row>
    <row r="727" spans="10:54" s="228" customFormat="1" x14ac:dyDescent="0.2">
      <c r="J727" s="361"/>
      <c r="K727" s="360"/>
      <c r="L727" s="343"/>
      <c r="M727" s="343"/>
      <c r="N727" s="170"/>
      <c r="O727" s="170"/>
      <c r="P727" s="170"/>
      <c r="Q727" s="170"/>
      <c r="R727" s="170"/>
      <c r="S727" s="170"/>
      <c r="T727" s="327">
        <v>726</v>
      </c>
      <c r="U727" s="373" t="s">
        <v>804</v>
      </c>
      <c r="V727" s="376">
        <v>2</v>
      </c>
      <c r="X727" s="270"/>
      <c r="Y727" s="270"/>
      <c r="Z727" s="376">
        <v>2</v>
      </c>
      <c r="AB727" s="83"/>
      <c r="AC727" s="83"/>
      <c r="AD727" s="83"/>
      <c r="AE727" s="83"/>
      <c r="AF727" s="83"/>
      <c r="AG727" s="83"/>
      <c r="AH727" s="83"/>
      <c r="AI727" s="83"/>
      <c r="AJ727" s="83"/>
      <c r="AK727" s="83"/>
      <c r="AL727" s="83"/>
      <c r="AM727" s="83"/>
      <c r="AN727" s="83"/>
      <c r="AO727" s="83"/>
      <c r="AP727" s="83"/>
      <c r="AQ727" s="83"/>
      <c r="AR727" s="83"/>
      <c r="AS727" s="83"/>
      <c r="AT727" s="83"/>
      <c r="AU727" s="83"/>
      <c r="AV727" s="83"/>
      <c r="AW727" s="83"/>
      <c r="AX727" s="83"/>
      <c r="AY727" s="83"/>
      <c r="AZ727" s="83"/>
      <c r="BA727" s="83"/>
      <c r="BB727" s="83"/>
    </row>
    <row r="728" spans="10:54" s="228" customFormat="1" x14ac:dyDescent="0.2">
      <c r="J728" s="361"/>
      <c r="K728" s="360"/>
      <c r="L728" s="343"/>
      <c r="M728" s="343"/>
      <c r="N728" s="170"/>
      <c r="O728" s="170"/>
      <c r="P728" s="170"/>
      <c r="Q728" s="170"/>
      <c r="R728" s="170"/>
      <c r="S728" s="170"/>
      <c r="T728" s="327">
        <v>727</v>
      </c>
      <c r="U728" s="373" t="s">
        <v>805</v>
      </c>
      <c r="V728" s="376">
        <v>2</v>
      </c>
      <c r="X728" s="270"/>
      <c r="Y728" s="270"/>
      <c r="Z728" s="376">
        <v>2</v>
      </c>
      <c r="AB728" s="83"/>
      <c r="AC728" s="83"/>
      <c r="AD728" s="83"/>
      <c r="AE728" s="83"/>
      <c r="AF728" s="83"/>
      <c r="AG728" s="83"/>
      <c r="AH728" s="83"/>
      <c r="AI728" s="83"/>
      <c r="AJ728" s="83"/>
      <c r="AK728" s="83"/>
      <c r="AL728" s="83"/>
      <c r="AM728" s="83"/>
      <c r="AN728" s="83"/>
      <c r="AO728" s="83"/>
      <c r="AP728" s="83"/>
      <c r="AQ728" s="83"/>
      <c r="AR728" s="83"/>
      <c r="AS728" s="83"/>
      <c r="AT728" s="83"/>
      <c r="AU728" s="83"/>
      <c r="AV728" s="83"/>
      <c r="AW728" s="83"/>
      <c r="AX728" s="83"/>
      <c r="AY728" s="83"/>
      <c r="AZ728" s="83"/>
      <c r="BA728" s="83"/>
      <c r="BB728" s="83"/>
    </row>
    <row r="729" spans="10:54" s="228" customFormat="1" x14ac:dyDescent="0.2">
      <c r="J729" s="361"/>
      <c r="K729" s="360"/>
      <c r="L729" s="343"/>
      <c r="M729" s="343"/>
      <c r="N729" s="170"/>
      <c r="O729" s="170"/>
      <c r="P729" s="170"/>
      <c r="Q729" s="170"/>
      <c r="R729" s="170"/>
      <c r="S729" s="170"/>
      <c r="T729" s="327">
        <v>728</v>
      </c>
      <c r="U729" s="373" t="s">
        <v>806</v>
      </c>
      <c r="V729" s="376">
        <v>2</v>
      </c>
      <c r="X729" s="270"/>
      <c r="Y729" s="270"/>
      <c r="Z729" s="376">
        <v>2</v>
      </c>
      <c r="AB729" s="83"/>
      <c r="AC729" s="83"/>
      <c r="AD729" s="83"/>
      <c r="AE729" s="83"/>
      <c r="AF729" s="83"/>
      <c r="AG729" s="83"/>
      <c r="AH729" s="83"/>
      <c r="AI729" s="83"/>
      <c r="AJ729" s="83"/>
      <c r="AK729" s="83"/>
      <c r="AL729" s="83"/>
      <c r="AM729" s="83"/>
      <c r="AN729" s="83"/>
      <c r="AO729" s="83"/>
      <c r="AP729" s="83"/>
      <c r="AQ729" s="83"/>
      <c r="AR729" s="83"/>
      <c r="AS729" s="83"/>
      <c r="AT729" s="83"/>
      <c r="AU729" s="83"/>
      <c r="AV729" s="83"/>
      <c r="AW729" s="83"/>
      <c r="AX729" s="83"/>
      <c r="AY729" s="83"/>
      <c r="AZ729" s="83"/>
      <c r="BA729" s="83"/>
      <c r="BB729" s="83"/>
    </row>
    <row r="730" spans="10:54" s="228" customFormat="1" x14ac:dyDescent="0.2">
      <c r="J730" s="361"/>
      <c r="K730" s="360"/>
      <c r="L730" s="343"/>
      <c r="M730" s="343"/>
      <c r="N730" s="170"/>
      <c r="O730" s="170"/>
      <c r="P730" s="170"/>
      <c r="Q730" s="170"/>
      <c r="R730" s="170"/>
      <c r="S730" s="170"/>
      <c r="T730" s="327">
        <v>729</v>
      </c>
      <c r="U730" s="373" t="s">
        <v>807</v>
      </c>
      <c r="V730" s="376">
        <v>2</v>
      </c>
      <c r="X730" s="270"/>
      <c r="Y730" s="270"/>
      <c r="Z730" s="376">
        <v>2</v>
      </c>
      <c r="AB730" s="83"/>
      <c r="AC730" s="83"/>
      <c r="AD730" s="83"/>
      <c r="AE730" s="83"/>
      <c r="AF730" s="83"/>
      <c r="AG730" s="83"/>
      <c r="AH730" s="83"/>
      <c r="AI730" s="83"/>
      <c r="AJ730" s="83"/>
      <c r="AK730" s="83"/>
      <c r="AL730" s="83"/>
      <c r="AM730" s="83"/>
      <c r="AN730" s="83"/>
      <c r="AO730" s="83"/>
      <c r="AP730" s="83"/>
      <c r="AQ730" s="83"/>
      <c r="AR730" s="83"/>
      <c r="AS730" s="83"/>
      <c r="AT730" s="83"/>
      <c r="AU730" s="83"/>
      <c r="AV730" s="83"/>
      <c r="AW730" s="83"/>
      <c r="AX730" s="83"/>
      <c r="AY730" s="83"/>
      <c r="AZ730" s="83"/>
      <c r="BA730" s="83"/>
      <c r="BB730" s="83"/>
    </row>
    <row r="731" spans="10:54" s="228" customFormat="1" x14ac:dyDescent="0.2">
      <c r="J731" s="361"/>
      <c r="K731" s="360"/>
      <c r="L731" s="343"/>
      <c r="M731" s="343"/>
      <c r="N731" s="170"/>
      <c r="O731" s="170"/>
      <c r="P731" s="170"/>
      <c r="Q731" s="170"/>
      <c r="R731" s="170"/>
      <c r="S731" s="170"/>
      <c r="T731" s="327">
        <v>730</v>
      </c>
      <c r="U731" s="373" t="s">
        <v>808</v>
      </c>
      <c r="V731" s="376">
        <v>2</v>
      </c>
      <c r="X731" s="270"/>
      <c r="Y731" s="270"/>
      <c r="Z731" s="376">
        <v>2</v>
      </c>
      <c r="AB731" s="83"/>
      <c r="AC731" s="83"/>
      <c r="AD731" s="83"/>
      <c r="AE731" s="83"/>
      <c r="AF731" s="83"/>
      <c r="AG731" s="83"/>
      <c r="AH731" s="83"/>
      <c r="AI731" s="83"/>
      <c r="AJ731" s="83"/>
      <c r="AK731" s="83"/>
      <c r="AL731" s="83"/>
      <c r="AM731" s="83"/>
      <c r="AN731" s="83"/>
      <c r="AO731" s="83"/>
      <c r="AP731" s="83"/>
      <c r="AQ731" s="83"/>
      <c r="AR731" s="83"/>
      <c r="AS731" s="83"/>
      <c r="AT731" s="83"/>
      <c r="AU731" s="83"/>
      <c r="AV731" s="83"/>
      <c r="AW731" s="83"/>
      <c r="AX731" s="83"/>
      <c r="AY731" s="83"/>
      <c r="AZ731" s="83"/>
      <c r="BA731" s="83"/>
      <c r="BB731" s="83"/>
    </row>
    <row r="732" spans="10:54" s="228" customFormat="1" x14ac:dyDescent="0.2">
      <c r="J732" s="361"/>
      <c r="K732" s="360"/>
      <c r="L732" s="343"/>
      <c r="M732" s="343"/>
      <c r="N732" s="170"/>
      <c r="O732" s="170"/>
      <c r="P732" s="170"/>
      <c r="Q732" s="170"/>
      <c r="R732" s="170"/>
      <c r="S732" s="170"/>
      <c r="T732" s="327">
        <v>731</v>
      </c>
      <c r="U732" s="373" t="s">
        <v>809</v>
      </c>
      <c r="V732" s="376">
        <v>2</v>
      </c>
      <c r="X732" s="270"/>
      <c r="Y732" s="270"/>
      <c r="Z732" s="376">
        <v>2</v>
      </c>
      <c r="AB732" s="83"/>
      <c r="AC732" s="83"/>
      <c r="AD732" s="83"/>
      <c r="AE732" s="83"/>
      <c r="AF732" s="83"/>
      <c r="AG732" s="83"/>
      <c r="AH732" s="83"/>
      <c r="AI732" s="83"/>
      <c r="AJ732" s="83"/>
      <c r="AK732" s="83"/>
      <c r="AL732" s="83"/>
      <c r="AM732" s="83"/>
      <c r="AN732" s="83"/>
      <c r="AO732" s="83"/>
      <c r="AP732" s="83"/>
      <c r="AQ732" s="83"/>
      <c r="AR732" s="83"/>
      <c r="AS732" s="83"/>
      <c r="AT732" s="83"/>
      <c r="AU732" s="83"/>
      <c r="AV732" s="83"/>
      <c r="AW732" s="83"/>
      <c r="AX732" s="83"/>
      <c r="AY732" s="83"/>
      <c r="AZ732" s="83"/>
      <c r="BA732" s="83"/>
      <c r="BB732" s="83"/>
    </row>
    <row r="733" spans="10:54" s="228" customFormat="1" x14ac:dyDescent="0.2">
      <c r="J733" s="361"/>
      <c r="K733" s="360"/>
      <c r="L733" s="343"/>
      <c r="M733" s="343"/>
      <c r="N733" s="170"/>
      <c r="O733" s="170"/>
      <c r="P733" s="170"/>
      <c r="Q733" s="170"/>
      <c r="R733" s="170"/>
      <c r="S733" s="170"/>
      <c r="T733" s="327">
        <v>732</v>
      </c>
      <c r="U733" s="373" t="s">
        <v>810</v>
      </c>
      <c r="V733" s="376">
        <v>2</v>
      </c>
      <c r="X733" s="270"/>
      <c r="Y733" s="270"/>
      <c r="Z733" s="376">
        <v>2</v>
      </c>
      <c r="AB733" s="83"/>
      <c r="AC733" s="83"/>
      <c r="AD733" s="83"/>
      <c r="AE733" s="83"/>
      <c r="AF733" s="83"/>
      <c r="AG733" s="83"/>
      <c r="AH733" s="83"/>
      <c r="AI733" s="83"/>
      <c r="AJ733" s="83"/>
      <c r="AK733" s="83"/>
      <c r="AL733" s="83"/>
      <c r="AM733" s="83"/>
      <c r="AN733" s="83"/>
      <c r="AO733" s="83"/>
      <c r="AP733" s="83"/>
      <c r="AQ733" s="83"/>
      <c r="AR733" s="83"/>
      <c r="AS733" s="83"/>
      <c r="AT733" s="83"/>
      <c r="AU733" s="83"/>
      <c r="AV733" s="83"/>
      <c r="AW733" s="83"/>
      <c r="AX733" s="83"/>
      <c r="AY733" s="83"/>
      <c r="AZ733" s="83"/>
      <c r="BA733" s="83"/>
      <c r="BB733" s="83"/>
    </row>
    <row r="734" spans="10:54" s="228" customFormat="1" x14ac:dyDescent="0.2">
      <c r="J734" s="361"/>
      <c r="K734" s="360"/>
      <c r="L734" s="343"/>
      <c r="M734" s="343"/>
      <c r="N734" s="170"/>
      <c r="O734" s="170"/>
      <c r="P734" s="170"/>
      <c r="Q734" s="170"/>
      <c r="R734" s="170"/>
      <c r="S734" s="170"/>
      <c r="T734" s="327">
        <v>733</v>
      </c>
      <c r="U734" s="373" t="s">
        <v>811</v>
      </c>
      <c r="V734" s="376">
        <v>2</v>
      </c>
      <c r="X734" s="270"/>
      <c r="Y734" s="270"/>
      <c r="Z734" s="376">
        <v>2</v>
      </c>
      <c r="AB734" s="83"/>
      <c r="AC734" s="83"/>
      <c r="AD734" s="83"/>
      <c r="AE734" s="83"/>
      <c r="AF734" s="83"/>
      <c r="AG734" s="83"/>
      <c r="AH734" s="83"/>
      <c r="AI734" s="83"/>
      <c r="AJ734" s="83"/>
      <c r="AK734" s="83"/>
      <c r="AL734" s="83"/>
      <c r="AM734" s="83"/>
      <c r="AN734" s="83"/>
      <c r="AO734" s="83"/>
      <c r="AP734" s="83"/>
      <c r="AQ734" s="83"/>
      <c r="AR734" s="83"/>
      <c r="AS734" s="83"/>
      <c r="AT734" s="83"/>
      <c r="AU734" s="83"/>
      <c r="AV734" s="83"/>
      <c r="AW734" s="83"/>
      <c r="AX734" s="83"/>
      <c r="AY734" s="83"/>
      <c r="AZ734" s="83"/>
      <c r="BA734" s="83"/>
      <c r="BB734" s="83"/>
    </row>
    <row r="735" spans="10:54" s="228" customFormat="1" x14ac:dyDescent="0.2">
      <c r="J735" s="361"/>
      <c r="K735" s="360"/>
      <c r="L735" s="343"/>
      <c r="M735" s="343"/>
      <c r="N735" s="170"/>
      <c r="O735" s="170"/>
      <c r="P735" s="170"/>
      <c r="Q735" s="170"/>
      <c r="R735" s="170"/>
      <c r="S735" s="170"/>
      <c r="T735" s="327">
        <v>734</v>
      </c>
      <c r="U735" s="373" t="s">
        <v>812</v>
      </c>
      <c r="V735" s="376">
        <v>2</v>
      </c>
      <c r="X735" s="270"/>
      <c r="Y735" s="270"/>
      <c r="Z735" s="376">
        <v>2</v>
      </c>
      <c r="AB735" s="83"/>
      <c r="AC735" s="83"/>
      <c r="AD735" s="83"/>
      <c r="AE735" s="83"/>
      <c r="AF735" s="83"/>
      <c r="AG735" s="83"/>
      <c r="AH735" s="83"/>
      <c r="AI735" s="83"/>
      <c r="AJ735" s="83"/>
      <c r="AK735" s="83"/>
      <c r="AL735" s="83"/>
      <c r="AM735" s="83"/>
      <c r="AN735" s="83"/>
      <c r="AO735" s="83"/>
      <c r="AP735" s="83"/>
      <c r="AQ735" s="83"/>
      <c r="AR735" s="83"/>
      <c r="AS735" s="83"/>
      <c r="AT735" s="83"/>
      <c r="AU735" s="83"/>
      <c r="AV735" s="83"/>
      <c r="AW735" s="83"/>
      <c r="AX735" s="83"/>
      <c r="AY735" s="83"/>
      <c r="AZ735" s="83"/>
      <c r="BA735" s="83"/>
      <c r="BB735" s="83"/>
    </row>
    <row r="736" spans="10:54" s="228" customFormat="1" x14ac:dyDescent="0.2">
      <c r="J736" s="361"/>
      <c r="K736" s="360"/>
      <c r="L736" s="343"/>
      <c r="M736" s="343"/>
      <c r="N736" s="170"/>
      <c r="O736" s="170"/>
      <c r="P736" s="170"/>
      <c r="Q736" s="170"/>
      <c r="R736" s="170"/>
      <c r="S736" s="170"/>
      <c r="T736" s="327">
        <v>735</v>
      </c>
      <c r="U736" s="373" t="s">
        <v>813</v>
      </c>
      <c r="V736" s="376">
        <v>2</v>
      </c>
      <c r="X736" s="270"/>
      <c r="Y736" s="270"/>
      <c r="Z736" s="376">
        <v>2</v>
      </c>
      <c r="AB736" s="83"/>
      <c r="AC736" s="83"/>
      <c r="AD736" s="83"/>
      <c r="AE736" s="83"/>
      <c r="AF736" s="83"/>
      <c r="AG736" s="83"/>
      <c r="AH736" s="83"/>
      <c r="AI736" s="83"/>
      <c r="AJ736" s="83"/>
      <c r="AK736" s="83"/>
      <c r="AL736" s="83"/>
      <c r="AM736" s="83"/>
      <c r="AN736" s="83"/>
      <c r="AO736" s="83"/>
      <c r="AP736" s="83"/>
      <c r="AQ736" s="83"/>
      <c r="AR736" s="83"/>
      <c r="AS736" s="83"/>
      <c r="AT736" s="83"/>
      <c r="AU736" s="83"/>
      <c r="AV736" s="83"/>
      <c r="AW736" s="83"/>
      <c r="AX736" s="83"/>
      <c r="AY736" s="83"/>
      <c r="AZ736" s="83"/>
      <c r="BA736" s="83"/>
      <c r="BB736" s="83"/>
    </row>
    <row r="737" spans="10:54" s="228" customFormat="1" x14ac:dyDescent="0.2">
      <c r="J737" s="361"/>
      <c r="K737" s="360"/>
      <c r="L737" s="343"/>
      <c r="M737" s="343"/>
      <c r="N737" s="170"/>
      <c r="O737" s="170"/>
      <c r="P737" s="170"/>
      <c r="Q737" s="170"/>
      <c r="R737" s="170"/>
      <c r="S737" s="170"/>
      <c r="T737" s="327">
        <v>736</v>
      </c>
      <c r="U737" s="373" t="s">
        <v>814</v>
      </c>
      <c r="V737" s="376">
        <v>2</v>
      </c>
      <c r="X737" s="270"/>
      <c r="Y737" s="270"/>
      <c r="Z737" s="376">
        <v>2</v>
      </c>
      <c r="AB737" s="83"/>
      <c r="AC737" s="83"/>
      <c r="AD737" s="83"/>
      <c r="AE737" s="83"/>
      <c r="AF737" s="83"/>
      <c r="AG737" s="83"/>
      <c r="AH737" s="83"/>
      <c r="AI737" s="83"/>
      <c r="AJ737" s="83"/>
      <c r="AK737" s="83"/>
      <c r="AL737" s="83"/>
      <c r="AM737" s="83"/>
      <c r="AN737" s="83"/>
      <c r="AO737" s="83"/>
      <c r="AP737" s="83"/>
      <c r="AQ737" s="83"/>
      <c r="AR737" s="83"/>
      <c r="AS737" s="83"/>
      <c r="AT737" s="83"/>
      <c r="AU737" s="83"/>
      <c r="AV737" s="83"/>
      <c r="AW737" s="83"/>
      <c r="AX737" s="83"/>
      <c r="AY737" s="83"/>
      <c r="AZ737" s="83"/>
      <c r="BA737" s="83"/>
      <c r="BB737" s="83"/>
    </row>
    <row r="738" spans="10:54" s="228" customFormat="1" x14ac:dyDescent="0.2">
      <c r="J738" s="361"/>
      <c r="K738" s="360"/>
      <c r="L738" s="343"/>
      <c r="M738" s="343"/>
      <c r="N738" s="170"/>
      <c r="O738" s="170"/>
      <c r="P738" s="170"/>
      <c r="Q738" s="170"/>
      <c r="R738" s="170"/>
      <c r="S738" s="170"/>
      <c r="T738" s="327">
        <v>737</v>
      </c>
      <c r="U738" s="373" t="s">
        <v>815</v>
      </c>
      <c r="V738" s="376">
        <v>2</v>
      </c>
      <c r="X738" s="270"/>
      <c r="Y738" s="270"/>
      <c r="Z738" s="376">
        <v>2</v>
      </c>
      <c r="AB738" s="83"/>
      <c r="AC738" s="83"/>
      <c r="AD738" s="83"/>
      <c r="AE738" s="83"/>
      <c r="AF738" s="83"/>
      <c r="AG738" s="83"/>
      <c r="AH738" s="83"/>
      <c r="AI738" s="83"/>
      <c r="AJ738" s="83"/>
      <c r="AK738" s="83"/>
      <c r="AL738" s="83"/>
      <c r="AM738" s="83"/>
      <c r="AN738" s="83"/>
      <c r="AO738" s="83"/>
      <c r="AP738" s="83"/>
      <c r="AQ738" s="83"/>
      <c r="AR738" s="83"/>
      <c r="AS738" s="83"/>
      <c r="AT738" s="83"/>
      <c r="AU738" s="83"/>
      <c r="AV738" s="83"/>
      <c r="AW738" s="83"/>
      <c r="AX738" s="83"/>
      <c r="AY738" s="83"/>
      <c r="AZ738" s="83"/>
      <c r="BA738" s="83"/>
      <c r="BB738" s="83"/>
    </row>
    <row r="739" spans="10:54" s="228" customFormat="1" x14ac:dyDescent="0.2">
      <c r="J739" s="361"/>
      <c r="K739" s="360"/>
      <c r="L739" s="343"/>
      <c r="M739" s="343"/>
      <c r="N739" s="170"/>
      <c r="O739" s="170"/>
      <c r="P739" s="170"/>
      <c r="Q739" s="170"/>
      <c r="R739" s="170"/>
      <c r="S739" s="170"/>
      <c r="T739" s="327">
        <v>738</v>
      </c>
      <c r="U739" s="373" t="s">
        <v>816</v>
      </c>
      <c r="V739" s="376">
        <v>2</v>
      </c>
      <c r="X739" s="270"/>
      <c r="Y739" s="270"/>
      <c r="Z739" s="376">
        <v>2</v>
      </c>
      <c r="AB739" s="83"/>
      <c r="AC739" s="83"/>
      <c r="AD739" s="83"/>
      <c r="AE739" s="83"/>
      <c r="AF739" s="83"/>
      <c r="AG739" s="83"/>
      <c r="AH739" s="83"/>
      <c r="AI739" s="83"/>
      <c r="AJ739" s="83"/>
      <c r="AK739" s="83"/>
      <c r="AL739" s="83"/>
      <c r="AM739" s="83"/>
      <c r="AN739" s="83"/>
      <c r="AO739" s="83"/>
      <c r="AP739" s="83"/>
      <c r="AQ739" s="83"/>
      <c r="AR739" s="83"/>
      <c r="AS739" s="83"/>
      <c r="AT739" s="83"/>
      <c r="AU739" s="83"/>
      <c r="AV739" s="83"/>
      <c r="AW739" s="83"/>
      <c r="AX739" s="83"/>
      <c r="AY739" s="83"/>
      <c r="AZ739" s="83"/>
      <c r="BA739" s="83"/>
      <c r="BB739" s="83"/>
    </row>
    <row r="740" spans="10:54" s="228" customFormat="1" x14ac:dyDescent="0.2">
      <c r="J740" s="361"/>
      <c r="K740" s="360"/>
      <c r="L740" s="343"/>
      <c r="M740" s="343"/>
      <c r="N740" s="170"/>
      <c r="O740" s="170"/>
      <c r="P740" s="170"/>
      <c r="Q740" s="170"/>
      <c r="R740" s="170"/>
      <c r="S740" s="170"/>
      <c r="T740" s="327">
        <v>739</v>
      </c>
      <c r="U740" s="373" t="s">
        <v>817</v>
      </c>
      <c r="V740" s="376">
        <v>2</v>
      </c>
      <c r="X740" s="270"/>
      <c r="Y740" s="270"/>
      <c r="Z740" s="376">
        <v>2</v>
      </c>
      <c r="AB740" s="83"/>
      <c r="AC740" s="83"/>
      <c r="AD740" s="83"/>
      <c r="AE740" s="83"/>
      <c r="AF740" s="83"/>
      <c r="AG740" s="83"/>
      <c r="AH740" s="83"/>
      <c r="AI740" s="83"/>
      <c r="AJ740" s="83"/>
      <c r="AK740" s="83"/>
      <c r="AL740" s="83"/>
      <c r="AM740" s="83"/>
      <c r="AN740" s="83"/>
      <c r="AO740" s="83"/>
      <c r="AP740" s="83"/>
      <c r="AQ740" s="83"/>
      <c r="AR740" s="83"/>
      <c r="AS740" s="83"/>
      <c r="AT740" s="83"/>
      <c r="AU740" s="83"/>
      <c r="AV740" s="83"/>
      <c r="AW740" s="83"/>
      <c r="AX740" s="83"/>
      <c r="AY740" s="83"/>
      <c r="AZ740" s="83"/>
      <c r="BA740" s="83"/>
      <c r="BB740" s="83"/>
    </row>
    <row r="741" spans="10:54" s="228" customFormat="1" x14ac:dyDescent="0.2">
      <c r="J741" s="361"/>
      <c r="K741" s="360"/>
      <c r="L741" s="343"/>
      <c r="M741" s="343"/>
      <c r="N741" s="170"/>
      <c r="O741" s="170"/>
      <c r="P741" s="170"/>
      <c r="Q741" s="170"/>
      <c r="R741" s="170"/>
      <c r="S741" s="170"/>
      <c r="T741" s="327">
        <v>740</v>
      </c>
      <c r="U741" s="373" t="s">
        <v>818</v>
      </c>
      <c r="V741" s="376">
        <v>1</v>
      </c>
      <c r="X741" s="270"/>
      <c r="Y741" s="270"/>
      <c r="Z741" s="376">
        <v>1</v>
      </c>
      <c r="AB741" s="83"/>
      <c r="AC741" s="83"/>
      <c r="AD741" s="83"/>
      <c r="AE741" s="83"/>
      <c r="AF741" s="83"/>
      <c r="AG741" s="83"/>
      <c r="AH741" s="83"/>
      <c r="AI741" s="83"/>
      <c r="AJ741" s="83"/>
      <c r="AK741" s="83"/>
      <c r="AL741" s="83"/>
      <c r="AM741" s="83"/>
      <c r="AN741" s="83"/>
      <c r="AO741" s="83"/>
      <c r="AP741" s="83"/>
      <c r="AQ741" s="83"/>
      <c r="AR741" s="83"/>
      <c r="AS741" s="83"/>
      <c r="AT741" s="83"/>
      <c r="AU741" s="83"/>
      <c r="AV741" s="83"/>
      <c r="AW741" s="83"/>
      <c r="AX741" s="83"/>
      <c r="AY741" s="83"/>
      <c r="AZ741" s="83"/>
      <c r="BA741" s="83"/>
      <c r="BB741" s="83"/>
    </row>
    <row r="742" spans="10:54" s="228" customFormat="1" x14ac:dyDescent="0.2">
      <c r="J742" s="361"/>
      <c r="K742" s="360"/>
      <c r="L742" s="343"/>
      <c r="M742" s="343"/>
      <c r="N742" s="170"/>
      <c r="O742" s="170"/>
      <c r="P742" s="170"/>
      <c r="Q742" s="170"/>
      <c r="R742" s="170"/>
      <c r="S742" s="170"/>
      <c r="T742" s="327">
        <v>741</v>
      </c>
      <c r="U742" s="373" t="s">
        <v>819</v>
      </c>
      <c r="V742" s="376">
        <v>2</v>
      </c>
      <c r="X742" s="270"/>
      <c r="Y742" s="270"/>
      <c r="Z742" s="376">
        <v>2</v>
      </c>
      <c r="AB742" s="83"/>
      <c r="AC742" s="83"/>
      <c r="AD742" s="83"/>
      <c r="AE742" s="83"/>
      <c r="AF742" s="83"/>
      <c r="AG742" s="83"/>
      <c r="AH742" s="83"/>
      <c r="AI742" s="83"/>
      <c r="AJ742" s="83"/>
      <c r="AK742" s="83"/>
      <c r="AL742" s="83"/>
      <c r="AM742" s="83"/>
      <c r="AN742" s="83"/>
      <c r="AO742" s="83"/>
      <c r="AP742" s="83"/>
      <c r="AQ742" s="83"/>
      <c r="AR742" s="83"/>
      <c r="AS742" s="83"/>
      <c r="AT742" s="83"/>
      <c r="AU742" s="83"/>
      <c r="AV742" s="83"/>
      <c r="AW742" s="83"/>
      <c r="AX742" s="83"/>
      <c r="AY742" s="83"/>
      <c r="AZ742" s="83"/>
      <c r="BA742" s="83"/>
      <c r="BB742" s="83"/>
    </row>
    <row r="743" spans="10:54" s="228" customFormat="1" x14ac:dyDescent="0.2">
      <c r="J743" s="361"/>
      <c r="K743" s="360"/>
      <c r="L743" s="343"/>
      <c r="M743" s="343"/>
      <c r="N743" s="170"/>
      <c r="O743" s="170"/>
      <c r="P743" s="170"/>
      <c r="Q743" s="170"/>
      <c r="R743" s="170"/>
      <c r="S743" s="170"/>
      <c r="T743" s="327">
        <v>742</v>
      </c>
      <c r="U743" s="373" t="s">
        <v>820</v>
      </c>
      <c r="V743" s="376">
        <v>2</v>
      </c>
      <c r="X743" s="270"/>
      <c r="Y743" s="270"/>
      <c r="Z743" s="376">
        <v>2</v>
      </c>
      <c r="AB743" s="83"/>
      <c r="AC743" s="83"/>
      <c r="AD743" s="83"/>
      <c r="AE743" s="83"/>
      <c r="AF743" s="83"/>
      <c r="AG743" s="83"/>
      <c r="AH743" s="83"/>
      <c r="AI743" s="83"/>
      <c r="AJ743" s="83"/>
      <c r="AK743" s="83"/>
      <c r="AL743" s="83"/>
      <c r="AM743" s="83"/>
      <c r="AN743" s="83"/>
      <c r="AO743" s="83"/>
      <c r="AP743" s="83"/>
      <c r="AQ743" s="83"/>
      <c r="AR743" s="83"/>
      <c r="AS743" s="83"/>
      <c r="AT743" s="83"/>
      <c r="AU743" s="83"/>
      <c r="AV743" s="83"/>
      <c r="AW743" s="83"/>
      <c r="AX743" s="83"/>
      <c r="AY743" s="83"/>
      <c r="AZ743" s="83"/>
      <c r="BA743" s="83"/>
      <c r="BB743" s="83"/>
    </row>
    <row r="744" spans="10:54" s="228" customFormat="1" x14ac:dyDescent="0.2">
      <c r="J744" s="361"/>
      <c r="K744" s="360"/>
      <c r="L744" s="343"/>
      <c r="M744" s="343"/>
      <c r="N744" s="170"/>
      <c r="O744" s="170"/>
      <c r="P744" s="170"/>
      <c r="Q744" s="170"/>
      <c r="R744" s="170"/>
      <c r="S744" s="170"/>
      <c r="T744" s="327">
        <v>743</v>
      </c>
      <c r="U744" s="373" t="s">
        <v>821</v>
      </c>
      <c r="V744" s="376">
        <v>2</v>
      </c>
      <c r="X744" s="270"/>
      <c r="Y744" s="270"/>
      <c r="Z744" s="376">
        <v>2</v>
      </c>
      <c r="AB744" s="83"/>
      <c r="AC744" s="83"/>
      <c r="AD744" s="83"/>
      <c r="AE744" s="83"/>
      <c r="AF744" s="83"/>
      <c r="AG744" s="83"/>
      <c r="AH744" s="83"/>
      <c r="AI744" s="83"/>
      <c r="AJ744" s="83"/>
      <c r="AK744" s="83"/>
      <c r="AL744" s="83"/>
      <c r="AM744" s="83"/>
      <c r="AN744" s="83"/>
      <c r="AO744" s="83"/>
      <c r="AP744" s="83"/>
      <c r="AQ744" s="83"/>
      <c r="AR744" s="83"/>
      <c r="AS744" s="83"/>
      <c r="AT744" s="83"/>
      <c r="AU744" s="83"/>
      <c r="AV744" s="83"/>
      <c r="AW744" s="83"/>
      <c r="AX744" s="83"/>
      <c r="AY744" s="83"/>
      <c r="AZ744" s="83"/>
      <c r="BA744" s="83"/>
      <c r="BB744" s="83"/>
    </row>
    <row r="745" spans="10:54" s="228" customFormat="1" x14ac:dyDescent="0.2">
      <c r="J745" s="361"/>
      <c r="K745" s="360"/>
      <c r="L745" s="343"/>
      <c r="M745" s="343"/>
      <c r="N745" s="170"/>
      <c r="O745" s="170"/>
      <c r="P745" s="170"/>
      <c r="Q745" s="170"/>
      <c r="R745" s="170"/>
      <c r="S745" s="170"/>
      <c r="T745" s="327">
        <v>744</v>
      </c>
      <c r="U745" s="373" t="s">
        <v>822</v>
      </c>
      <c r="V745" s="376">
        <v>2</v>
      </c>
      <c r="X745" s="270"/>
      <c r="Y745" s="270"/>
      <c r="Z745" s="376">
        <v>2</v>
      </c>
      <c r="AB745" s="83"/>
      <c r="AC745" s="83"/>
      <c r="AD745" s="83"/>
      <c r="AE745" s="83"/>
      <c r="AF745" s="83"/>
      <c r="AG745" s="83"/>
      <c r="AH745" s="83"/>
      <c r="AI745" s="83"/>
      <c r="AJ745" s="83"/>
      <c r="AK745" s="83"/>
      <c r="AL745" s="83"/>
      <c r="AM745" s="83"/>
      <c r="AN745" s="83"/>
      <c r="AO745" s="83"/>
      <c r="AP745" s="83"/>
      <c r="AQ745" s="83"/>
      <c r="AR745" s="83"/>
      <c r="AS745" s="83"/>
      <c r="AT745" s="83"/>
      <c r="AU745" s="83"/>
      <c r="AV745" s="83"/>
      <c r="AW745" s="83"/>
      <c r="AX745" s="83"/>
      <c r="AY745" s="83"/>
      <c r="AZ745" s="83"/>
      <c r="BA745" s="83"/>
      <c r="BB745" s="83"/>
    </row>
    <row r="746" spans="10:54" s="228" customFormat="1" x14ac:dyDescent="0.2">
      <c r="J746" s="361"/>
      <c r="K746" s="360"/>
      <c r="L746" s="343"/>
      <c r="M746" s="343"/>
      <c r="N746" s="170"/>
      <c r="O746" s="170"/>
      <c r="P746" s="170"/>
      <c r="Q746" s="170"/>
      <c r="R746" s="170"/>
      <c r="S746" s="170"/>
      <c r="T746" s="327">
        <v>745</v>
      </c>
      <c r="U746" s="373" t="s">
        <v>823</v>
      </c>
      <c r="V746" s="376">
        <v>2</v>
      </c>
      <c r="X746" s="270"/>
      <c r="Y746" s="270"/>
      <c r="Z746" s="376">
        <v>2</v>
      </c>
      <c r="AB746" s="83"/>
      <c r="AC746" s="83"/>
      <c r="AD746" s="83"/>
      <c r="AE746" s="83"/>
      <c r="AF746" s="83"/>
      <c r="AG746" s="83"/>
      <c r="AH746" s="83"/>
      <c r="AI746" s="83"/>
      <c r="AJ746" s="83"/>
      <c r="AK746" s="83"/>
      <c r="AL746" s="83"/>
      <c r="AM746" s="83"/>
      <c r="AN746" s="83"/>
      <c r="AO746" s="83"/>
      <c r="AP746" s="83"/>
      <c r="AQ746" s="83"/>
      <c r="AR746" s="83"/>
      <c r="AS746" s="83"/>
      <c r="AT746" s="83"/>
      <c r="AU746" s="83"/>
      <c r="AV746" s="83"/>
      <c r="AW746" s="83"/>
      <c r="AX746" s="83"/>
      <c r="AY746" s="83"/>
      <c r="AZ746" s="83"/>
      <c r="BA746" s="83"/>
      <c r="BB746" s="83"/>
    </row>
    <row r="747" spans="10:54" s="228" customFormat="1" x14ac:dyDescent="0.2">
      <c r="J747" s="361"/>
      <c r="K747" s="360"/>
      <c r="L747" s="343"/>
      <c r="M747" s="343"/>
      <c r="N747" s="170"/>
      <c r="O747" s="170"/>
      <c r="P747" s="170"/>
      <c r="Q747" s="170"/>
      <c r="R747" s="170"/>
      <c r="S747" s="170"/>
      <c r="T747" s="327">
        <v>746</v>
      </c>
      <c r="U747" s="373" t="s">
        <v>824</v>
      </c>
      <c r="V747" s="376">
        <v>2</v>
      </c>
      <c r="X747" s="270"/>
      <c r="Y747" s="270"/>
      <c r="Z747" s="376">
        <v>2</v>
      </c>
      <c r="AB747" s="83"/>
      <c r="AC747" s="83"/>
      <c r="AD747" s="83"/>
      <c r="AE747" s="83"/>
      <c r="AF747" s="83"/>
      <c r="AG747" s="83"/>
      <c r="AH747" s="83"/>
      <c r="AI747" s="83"/>
      <c r="AJ747" s="83"/>
      <c r="AK747" s="83"/>
      <c r="AL747" s="83"/>
      <c r="AM747" s="83"/>
      <c r="AN747" s="83"/>
      <c r="AO747" s="83"/>
      <c r="AP747" s="83"/>
      <c r="AQ747" s="83"/>
      <c r="AR747" s="83"/>
      <c r="AS747" s="83"/>
      <c r="AT747" s="83"/>
      <c r="AU747" s="83"/>
      <c r="AV747" s="83"/>
      <c r="AW747" s="83"/>
      <c r="AX747" s="83"/>
      <c r="AY747" s="83"/>
      <c r="AZ747" s="83"/>
      <c r="BA747" s="83"/>
      <c r="BB747" s="83"/>
    </row>
    <row r="748" spans="10:54" s="228" customFormat="1" x14ac:dyDescent="0.2">
      <c r="J748" s="361"/>
      <c r="K748" s="360"/>
      <c r="L748" s="343"/>
      <c r="M748" s="343"/>
      <c r="N748" s="170"/>
      <c r="O748" s="170"/>
      <c r="P748" s="170"/>
      <c r="Q748" s="170"/>
      <c r="R748" s="170"/>
      <c r="S748" s="170"/>
      <c r="T748" s="327">
        <v>747</v>
      </c>
      <c r="U748" s="373" t="s">
        <v>825</v>
      </c>
      <c r="V748" s="376">
        <v>2</v>
      </c>
      <c r="X748" s="270"/>
      <c r="Y748" s="270"/>
      <c r="Z748" s="376">
        <v>2</v>
      </c>
      <c r="AB748" s="83"/>
      <c r="AC748" s="83"/>
      <c r="AD748" s="83"/>
      <c r="AE748" s="83"/>
      <c r="AF748" s="83"/>
      <c r="AG748" s="83"/>
      <c r="AH748" s="83"/>
      <c r="AI748" s="83"/>
      <c r="AJ748" s="83"/>
      <c r="AK748" s="83"/>
      <c r="AL748" s="83"/>
      <c r="AM748" s="83"/>
      <c r="AN748" s="83"/>
      <c r="AO748" s="83"/>
      <c r="AP748" s="83"/>
      <c r="AQ748" s="83"/>
      <c r="AR748" s="83"/>
      <c r="AS748" s="83"/>
      <c r="AT748" s="83"/>
      <c r="AU748" s="83"/>
      <c r="AV748" s="83"/>
      <c r="AW748" s="83"/>
      <c r="AX748" s="83"/>
      <c r="AY748" s="83"/>
      <c r="AZ748" s="83"/>
      <c r="BA748" s="83"/>
      <c r="BB748" s="83"/>
    </row>
    <row r="749" spans="10:54" s="228" customFormat="1" x14ac:dyDescent="0.2">
      <c r="J749" s="361"/>
      <c r="K749" s="360"/>
      <c r="L749" s="343"/>
      <c r="M749" s="343"/>
      <c r="N749" s="170"/>
      <c r="O749" s="170"/>
      <c r="P749" s="170"/>
      <c r="Q749" s="170"/>
      <c r="R749" s="170"/>
      <c r="S749" s="170"/>
      <c r="T749" s="327">
        <v>748</v>
      </c>
      <c r="U749" s="373" t="s">
        <v>826</v>
      </c>
      <c r="V749" s="376">
        <v>2</v>
      </c>
      <c r="X749" s="270"/>
      <c r="Y749" s="270"/>
      <c r="Z749" s="376">
        <v>2</v>
      </c>
      <c r="AB749" s="83"/>
      <c r="AC749" s="83"/>
      <c r="AD749" s="83"/>
      <c r="AE749" s="83"/>
      <c r="AF749" s="83"/>
      <c r="AG749" s="83"/>
      <c r="AH749" s="83"/>
      <c r="AI749" s="83"/>
      <c r="AJ749" s="83"/>
      <c r="AK749" s="83"/>
      <c r="AL749" s="83"/>
      <c r="AM749" s="83"/>
      <c r="AN749" s="83"/>
      <c r="AO749" s="83"/>
      <c r="AP749" s="83"/>
      <c r="AQ749" s="83"/>
      <c r="AR749" s="83"/>
      <c r="AS749" s="83"/>
      <c r="AT749" s="83"/>
      <c r="AU749" s="83"/>
      <c r="AV749" s="83"/>
      <c r="AW749" s="83"/>
      <c r="AX749" s="83"/>
      <c r="AY749" s="83"/>
      <c r="AZ749" s="83"/>
      <c r="BA749" s="83"/>
      <c r="BB749" s="83"/>
    </row>
    <row r="750" spans="10:54" s="228" customFormat="1" x14ac:dyDescent="0.2">
      <c r="J750" s="361"/>
      <c r="K750" s="360"/>
      <c r="L750" s="343"/>
      <c r="M750" s="343"/>
      <c r="N750" s="170"/>
      <c r="O750" s="170"/>
      <c r="P750" s="170"/>
      <c r="Q750" s="170"/>
      <c r="R750" s="170"/>
      <c r="S750" s="170"/>
      <c r="T750" s="327">
        <v>749</v>
      </c>
      <c r="U750" s="373" t="s">
        <v>827</v>
      </c>
      <c r="V750" s="376">
        <v>2</v>
      </c>
      <c r="X750" s="270"/>
      <c r="Y750" s="270"/>
      <c r="Z750" s="376">
        <v>2</v>
      </c>
      <c r="AB750" s="83"/>
      <c r="AC750" s="83"/>
      <c r="AD750" s="83"/>
      <c r="AE750" s="83"/>
      <c r="AF750" s="83"/>
      <c r="AG750" s="83"/>
      <c r="AH750" s="83"/>
      <c r="AI750" s="83"/>
      <c r="AJ750" s="83"/>
      <c r="AK750" s="83"/>
      <c r="AL750" s="83"/>
      <c r="AM750" s="83"/>
      <c r="AN750" s="83"/>
      <c r="AO750" s="83"/>
      <c r="AP750" s="83"/>
      <c r="AQ750" s="83"/>
      <c r="AR750" s="83"/>
      <c r="AS750" s="83"/>
      <c r="AT750" s="83"/>
      <c r="AU750" s="83"/>
      <c r="AV750" s="83"/>
      <c r="AW750" s="83"/>
      <c r="AX750" s="83"/>
      <c r="AY750" s="83"/>
      <c r="AZ750" s="83"/>
      <c r="BA750" s="83"/>
      <c r="BB750" s="83"/>
    </row>
    <row r="751" spans="10:54" s="228" customFormat="1" x14ac:dyDescent="0.2">
      <c r="J751" s="361"/>
      <c r="K751" s="360"/>
      <c r="L751" s="343"/>
      <c r="M751" s="343"/>
      <c r="N751" s="170"/>
      <c r="O751" s="170"/>
      <c r="P751" s="170"/>
      <c r="Q751" s="170"/>
      <c r="R751" s="170"/>
      <c r="S751" s="170"/>
      <c r="T751" s="327">
        <v>750</v>
      </c>
      <c r="U751" s="373" t="s">
        <v>828</v>
      </c>
      <c r="V751" s="376">
        <v>2</v>
      </c>
      <c r="X751" s="270"/>
      <c r="Y751" s="270"/>
      <c r="Z751" s="376">
        <v>2</v>
      </c>
      <c r="AB751" s="83"/>
      <c r="AC751" s="83"/>
      <c r="AD751" s="83"/>
      <c r="AE751" s="83"/>
      <c r="AF751" s="83"/>
      <c r="AG751" s="83"/>
      <c r="AH751" s="83"/>
      <c r="AI751" s="83"/>
      <c r="AJ751" s="83"/>
      <c r="AK751" s="83"/>
      <c r="AL751" s="83"/>
      <c r="AM751" s="83"/>
      <c r="AN751" s="83"/>
      <c r="AO751" s="83"/>
      <c r="AP751" s="83"/>
      <c r="AQ751" s="83"/>
      <c r="AR751" s="83"/>
      <c r="AS751" s="83"/>
      <c r="AT751" s="83"/>
      <c r="AU751" s="83"/>
      <c r="AV751" s="83"/>
      <c r="AW751" s="83"/>
      <c r="AX751" s="83"/>
      <c r="AY751" s="83"/>
      <c r="AZ751" s="83"/>
      <c r="BA751" s="83"/>
      <c r="BB751" s="83"/>
    </row>
    <row r="752" spans="10:54" s="228" customFormat="1" x14ac:dyDescent="0.2">
      <c r="J752" s="361"/>
      <c r="K752" s="360"/>
      <c r="L752" s="343"/>
      <c r="M752" s="343"/>
      <c r="N752" s="170"/>
      <c r="O752" s="170"/>
      <c r="P752" s="170"/>
      <c r="Q752" s="170"/>
      <c r="R752" s="170"/>
      <c r="S752" s="170"/>
      <c r="T752" s="327">
        <v>751</v>
      </c>
      <c r="U752" s="373" t="s">
        <v>829</v>
      </c>
      <c r="V752" s="376">
        <v>2</v>
      </c>
      <c r="X752" s="270"/>
      <c r="Y752" s="270"/>
      <c r="Z752" s="376">
        <v>2</v>
      </c>
      <c r="AB752" s="83"/>
      <c r="AC752" s="83"/>
      <c r="AD752" s="83"/>
      <c r="AE752" s="83"/>
      <c r="AF752" s="83"/>
      <c r="AG752" s="83"/>
      <c r="AH752" s="83"/>
      <c r="AI752" s="83"/>
      <c r="AJ752" s="83"/>
      <c r="AK752" s="83"/>
      <c r="AL752" s="83"/>
      <c r="AM752" s="83"/>
      <c r="AN752" s="83"/>
      <c r="AO752" s="83"/>
      <c r="AP752" s="83"/>
      <c r="AQ752" s="83"/>
      <c r="AR752" s="83"/>
      <c r="AS752" s="83"/>
      <c r="AT752" s="83"/>
      <c r="AU752" s="83"/>
      <c r="AV752" s="83"/>
      <c r="AW752" s="83"/>
      <c r="AX752" s="83"/>
      <c r="AY752" s="83"/>
      <c r="AZ752" s="83"/>
      <c r="BA752" s="83"/>
      <c r="BB752" s="83"/>
    </row>
    <row r="753" spans="10:54" s="228" customFormat="1" x14ac:dyDescent="0.2">
      <c r="J753" s="361"/>
      <c r="K753" s="360"/>
      <c r="L753" s="343"/>
      <c r="M753" s="343"/>
      <c r="N753" s="170"/>
      <c r="O753" s="170"/>
      <c r="P753" s="170"/>
      <c r="Q753" s="170"/>
      <c r="R753" s="170"/>
      <c r="S753" s="170"/>
      <c r="T753" s="327">
        <v>752</v>
      </c>
      <c r="U753" s="373" t="s">
        <v>830</v>
      </c>
      <c r="V753" s="376">
        <v>2</v>
      </c>
      <c r="X753" s="270"/>
      <c r="Y753" s="270"/>
      <c r="Z753" s="376">
        <v>2</v>
      </c>
      <c r="AB753" s="83"/>
      <c r="AC753" s="83"/>
      <c r="AD753" s="83"/>
      <c r="AE753" s="83"/>
      <c r="AF753" s="83"/>
      <c r="AG753" s="83"/>
      <c r="AH753" s="83"/>
      <c r="AI753" s="83"/>
      <c r="AJ753" s="83"/>
      <c r="AK753" s="83"/>
      <c r="AL753" s="83"/>
      <c r="AM753" s="83"/>
      <c r="AN753" s="83"/>
      <c r="AO753" s="83"/>
      <c r="AP753" s="83"/>
      <c r="AQ753" s="83"/>
      <c r="AR753" s="83"/>
      <c r="AS753" s="83"/>
      <c r="AT753" s="83"/>
      <c r="AU753" s="83"/>
      <c r="AV753" s="83"/>
      <c r="AW753" s="83"/>
      <c r="AX753" s="83"/>
      <c r="AY753" s="83"/>
      <c r="AZ753" s="83"/>
      <c r="BA753" s="83"/>
      <c r="BB753" s="83"/>
    </row>
    <row r="754" spans="10:54" s="228" customFormat="1" x14ac:dyDescent="0.2">
      <c r="J754" s="361"/>
      <c r="K754" s="360"/>
      <c r="L754" s="343"/>
      <c r="M754" s="343"/>
      <c r="N754" s="170"/>
      <c r="O754" s="170"/>
      <c r="P754" s="170"/>
      <c r="Q754" s="170"/>
      <c r="R754" s="170"/>
      <c r="S754" s="170"/>
      <c r="T754" s="327">
        <v>753</v>
      </c>
      <c r="U754" s="373" t="s">
        <v>831</v>
      </c>
      <c r="V754" s="376">
        <v>2</v>
      </c>
      <c r="X754" s="270"/>
      <c r="Y754" s="270"/>
      <c r="Z754" s="376">
        <v>2</v>
      </c>
      <c r="AB754" s="83"/>
      <c r="AC754" s="83"/>
      <c r="AD754" s="83"/>
      <c r="AE754" s="83"/>
      <c r="AF754" s="83"/>
      <c r="AG754" s="83"/>
      <c r="AH754" s="83"/>
      <c r="AI754" s="83"/>
      <c r="AJ754" s="83"/>
      <c r="AK754" s="83"/>
      <c r="AL754" s="83"/>
      <c r="AM754" s="83"/>
      <c r="AN754" s="83"/>
      <c r="AO754" s="83"/>
      <c r="AP754" s="83"/>
      <c r="AQ754" s="83"/>
      <c r="AR754" s="83"/>
      <c r="AS754" s="83"/>
      <c r="AT754" s="83"/>
      <c r="AU754" s="83"/>
      <c r="AV754" s="83"/>
      <c r="AW754" s="83"/>
      <c r="AX754" s="83"/>
      <c r="AY754" s="83"/>
      <c r="AZ754" s="83"/>
      <c r="BA754" s="83"/>
      <c r="BB754" s="83"/>
    </row>
    <row r="755" spans="10:54" s="228" customFormat="1" x14ac:dyDescent="0.2">
      <c r="J755" s="361"/>
      <c r="K755" s="360"/>
      <c r="L755" s="343"/>
      <c r="M755" s="343"/>
      <c r="N755" s="170"/>
      <c r="O755" s="170"/>
      <c r="P755" s="170"/>
      <c r="Q755" s="170"/>
      <c r="R755" s="170"/>
      <c r="S755" s="170"/>
      <c r="T755" s="327">
        <v>754</v>
      </c>
      <c r="U755" s="373" t="s">
        <v>832</v>
      </c>
      <c r="V755" s="376">
        <v>2</v>
      </c>
      <c r="X755" s="270"/>
      <c r="Y755" s="270"/>
      <c r="Z755" s="376">
        <v>2</v>
      </c>
      <c r="AB755" s="83"/>
      <c r="AC755" s="83"/>
      <c r="AD755" s="83"/>
      <c r="AE755" s="83"/>
      <c r="AF755" s="83"/>
      <c r="AG755" s="83"/>
      <c r="AH755" s="83"/>
      <c r="AI755" s="83"/>
      <c r="AJ755" s="83"/>
      <c r="AK755" s="83"/>
      <c r="AL755" s="83"/>
      <c r="AM755" s="83"/>
      <c r="AN755" s="83"/>
      <c r="AO755" s="83"/>
      <c r="AP755" s="83"/>
      <c r="AQ755" s="83"/>
      <c r="AR755" s="83"/>
      <c r="AS755" s="83"/>
      <c r="AT755" s="83"/>
      <c r="AU755" s="83"/>
      <c r="AV755" s="83"/>
      <c r="AW755" s="83"/>
      <c r="AX755" s="83"/>
      <c r="AY755" s="83"/>
      <c r="AZ755" s="83"/>
      <c r="BA755" s="83"/>
      <c r="BB755" s="83"/>
    </row>
    <row r="756" spans="10:54" s="228" customFormat="1" x14ac:dyDescent="0.2">
      <c r="J756" s="361"/>
      <c r="K756" s="360"/>
      <c r="L756" s="343"/>
      <c r="M756" s="343"/>
      <c r="N756" s="170"/>
      <c r="O756" s="170"/>
      <c r="P756" s="170"/>
      <c r="Q756" s="170"/>
      <c r="R756" s="170"/>
      <c r="S756" s="170"/>
      <c r="T756" s="327">
        <v>755</v>
      </c>
      <c r="U756" s="373" t="s">
        <v>833</v>
      </c>
      <c r="V756" s="376">
        <v>2</v>
      </c>
      <c r="X756" s="270"/>
      <c r="Y756" s="270"/>
      <c r="Z756" s="376">
        <v>2</v>
      </c>
      <c r="AB756" s="83"/>
      <c r="AC756" s="83"/>
      <c r="AD756" s="83"/>
      <c r="AE756" s="83"/>
      <c r="AF756" s="83"/>
      <c r="AG756" s="83"/>
      <c r="AH756" s="83"/>
      <c r="AI756" s="83"/>
      <c r="AJ756" s="83"/>
      <c r="AK756" s="83"/>
      <c r="AL756" s="83"/>
      <c r="AM756" s="83"/>
      <c r="AN756" s="83"/>
      <c r="AO756" s="83"/>
      <c r="AP756" s="83"/>
      <c r="AQ756" s="83"/>
      <c r="AR756" s="83"/>
      <c r="AS756" s="83"/>
      <c r="AT756" s="83"/>
      <c r="AU756" s="83"/>
      <c r="AV756" s="83"/>
      <c r="AW756" s="83"/>
      <c r="AX756" s="83"/>
      <c r="AY756" s="83"/>
      <c r="AZ756" s="83"/>
      <c r="BA756" s="83"/>
      <c r="BB756" s="83"/>
    </row>
    <row r="757" spans="10:54" s="228" customFormat="1" x14ac:dyDescent="0.2">
      <c r="J757" s="361"/>
      <c r="K757" s="360"/>
      <c r="L757" s="343"/>
      <c r="M757" s="343"/>
      <c r="N757" s="170"/>
      <c r="O757" s="170"/>
      <c r="P757" s="170"/>
      <c r="Q757" s="170"/>
      <c r="R757" s="170"/>
      <c r="S757" s="170"/>
      <c r="T757" s="327">
        <v>756</v>
      </c>
      <c r="U757" s="373" t="s">
        <v>834</v>
      </c>
      <c r="V757" s="376">
        <v>1</v>
      </c>
      <c r="X757" s="270"/>
      <c r="Y757" s="270"/>
      <c r="Z757" s="376">
        <v>1</v>
      </c>
      <c r="AB757" s="83"/>
      <c r="AC757" s="83"/>
      <c r="AD757" s="83"/>
      <c r="AE757" s="83"/>
      <c r="AF757" s="83"/>
      <c r="AG757" s="83"/>
      <c r="AH757" s="83"/>
      <c r="AI757" s="83"/>
      <c r="AJ757" s="83"/>
      <c r="AK757" s="83"/>
      <c r="AL757" s="83"/>
      <c r="AM757" s="83"/>
      <c r="AN757" s="83"/>
      <c r="AO757" s="83"/>
      <c r="AP757" s="83"/>
      <c r="AQ757" s="83"/>
      <c r="AR757" s="83"/>
      <c r="AS757" s="83"/>
      <c r="AT757" s="83"/>
      <c r="AU757" s="83"/>
      <c r="AV757" s="83"/>
      <c r="AW757" s="83"/>
      <c r="AX757" s="83"/>
      <c r="AY757" s="83"/>
      <c r="AZ757" s="83"/>
      <c r="BA757" s="83"/>
      <c r="BB757" s="83"/>
    </row>
    <row r="758" spans="10:54" s="228" customFormat="1" x14ac:dyDescent="0.2">
      <c r="J758" s="361"/>
      <c r="K758" s="360"/>
      <c r="L758" s="343"/>
      <c r="M758" s="343"/>
      <c r="N758" s="170"/>
      <c r="O758" s="170"/>
      <c r="P758" s="170"/>
      <c r="Q758" s="170"/>
      <c r="R758" s="170"/>
      <c r="S758" s="170"/>
      <c r="T758" s="327">
        <v>757</v>
      </c>
      <c r="U758" s="373" t="s">
        <v>835</v>
      </c>
      <c r="V758" s="376">
        <v>2</v>
      </c>
      <c r="X758" s="270"/>
      <c r="Y758" s="270"/>
      <c r="Z758" s="376">
        <v>2</v>
      </c>
      <c r="AB758" s="83"/>
      <c r="AC758" s="83"/>
      <c r="AD758" s="83"/>
      <c r="AE758" s="83"/>
      <c r="AF758" s="83"/>
      <c r="AG758" s="83"/>
      <c r="AH758" s="83"/>
      <c r="AI758" s="83"/>
      <c r="AJ758" s="83"/>
      <c r="AK758" s="83"/>
      <c r="AL758" s="83"/>
      <c r="AM758" s="83"/>
      <c r="AN758" s="83"/>
      <c r="AO758" s="83"/>
      <c r="AP758" s="83"/>
      <c r="AQ758" s="83"/>
      <c r="AR758" s="83"/>
      <c r="AS758" s="83"/>
      <c r="AT758" s="83"/>
      <c r="AU758" s="83"/>
      <c r="AV758" s="83"/>
      <c r="AW758" s="83"/>
      <c r="AX758" s="83"/>
      <c r="AY758" s="83"/>
      <c r="AZ758" s="83"/>
      <c r="BA758" s="83"/>
      <c r="BB758" s="83"/>
    </row>
    <row r="759" spans="10:54" s="228" customFormat="1" x14ac:dyDescent="0.2">
      <c r="J759" s="361"/>
      <c r="K759" s="360"/>
      <c r="L759" s="343"/>
      <c r="M759" s="343"/>
      <c r="N759" s="170"/>
      <c r="O759" s="170"/>
      <c r="P759" s="170"/>
      <c r="Q759" s="170"/>
      <c r="R759" s="170"/>
      <c r="S759" s="170"/>
      <c r="T759" s="327">
        <v>758</v>
      </c>
      <c r="U759" s="373" t="s">
        <v>836</v>
      </c>
      <c r="V759" s="376">
        <v>2</v>
      </c>
      <c r="X759" s="270"/>
      <c r="Y759" s="270"/>
      <c r="Z759" s="376">
        <v>2</v>
      </c>
      <c r="AB759" s="83"/>
      <c r="AC759" s="83"/>
      <c r="AD759" s="83"/>
      <c r="AE759" s="83"/>
      <c r="AF759" s="83"/>
      <c r="AG759" s="83"/>
      <c r="AH759" s="83"/>
      <c r="AI759" s="83"/>
      <c r="AJ759" s="83"/>
      <c r="AK759" s="83"/>
      <c r="AL759" s="83"/>
      <c r="AM759" s="83"/>
      <c r="AN759" s="83"/>
      <c r="AO759" s="83"/>
      <c r="AP759" s="83"/>
      <c r="AQ759" s="83"/>
      <c r="AR759" s="83"/>
      <c r="AS759" s="83"/>
      <c r="AT759" s="83"/>
      <c r="AU759" s="83"/>
      <c r="AV759" s="83"/>
      <c r="AW759" s="83"/>
      <c r="AX759" s="83"/>
      <c r="AY759" s="83"/>
      <c r="AZ759" s="83"/>
      <c r="BA759" s="83"/>
      <c r="BB759" s="83"/>
    </row>
    <row r="760" spans="10:54" s="228" customFormat="1" x14ac:dyDescent="0.2">
      <c r="J760" s="361"/>
      <c r="K760" s="360"/>
      <c r="L760" s="343"/>
      <c r="M760" s="343"/>
      <c r="N760" s="170"/>
      <c r="O760" s="170"/>
      <c r="P760" s="170"/>
      <c r="Q760" s="170"/>
      <c r="R760" s="170"/>
      <c r="S760" s="170"/>
      <c r="T760" s="327">
        <v>759</v>
      </c>
      <c r="U760" s="373" t="s">
        <v>837</v>
      </c>
      <c r="V760" s="376">
        <v>1</v>
      </c>
      <c r="X760" s="270"/>
      <c r="Y760" s="270"/>
      <c r="Z760" s="376">
        <v>1</v>
      </c>
      <c r="AB760" s="83"/>
      <c r="AC760" s="83"/>
      <c r="AD760" s="83"/>
      <c r="AE760" s="83"/>
      <c r="AF760" s="83"/>
      <c r="AG760" s="83"/>
      <c r="AH760" s="83"/>
      <c r="AI760" s="83"/>
      <c r="AJ760" s="83"/>
      <c r="AK760" s="83"/>
      <c r="AL760" s="83"/>
      <c r="AM760" s="83"/>
      <c r="AN760" s="83"/>
      <c r="AO760" s="83"/>
      <c r="AP760" s="83"/>
      <c r="AQ760" s="83"/>
      <c r="AR760" s="83"/>
      <c r="AS760" s="83"/>
      <c r="AT760" s="83"/>
      <c r="AU760" s="83"/>
      <c r="AV760" s="83"/>
      <c r="AW760" s="83"/>
      <c r="AX760" s="83"/>
      <c r="AY760" s="83"/>
      <c r="AZ760" s="83"/>
      <c r="BA760" s="83"/>
      <c r="BB760" s="83"/>
    </row>
    <row r="761" spans="10:54" s="228" customFormat="1" x14ac:dyDescent="0.2">
      <c r="J761" s="361"/>
      <c r="K761" s="360"/>
      <c r="L761" s="343"/>
      <c r="M761" s="343"/>
      <c r="N761" s="170"/>
      <c r="O761" s="170"/>
      <c r="P761" s="170"/>
      <c r="Q761" s="170"/>
      <c r="R761" s="170"/>
      <c r="S761" s="170"/>
      <c r="T761" s="327">
        <v>760</v>
      </c>
      <c r="U761" s="373" t="s">
        <v>838</v>
      </c>
      <c r="V761" s="376">
        <v>1</v>
      </c>
      <c r="X761" s="270"/>
      <c r="Y761" s="270"/>
      <c r="Z761" s="376">
        <v>1</v>
      </c>
      <c r="AB761" s="83"/>
      <c r="AC761" s="83"/>
      <c r="AD761" s="83"/>
      <c r="AE761" s="83"/>
      <c r="AF761" s="83"/>
      <c r="AG761" s="83"/>
      <c r="AH761" s="83"/>
      <c r="AI761" s="83"/>
      <c r="AJ761" s="83"/>
      <c r="AK761" s="83"/>
      <c r="AL761" s="83"/>
      <c r="AM761" s="83"/>
      <c r="AN761" s="83"/>
      <c r="AO761" s="83"/>
      <c r="AP761" s="83"/>
      <c r="AQ761" s="83"/>
      <c r="AR761" s="83"/>
      <c r="AS761" s="83"/>
      <c r="AT761" s="83"/>
      <c r="AU761" s="83"/>
      <c r="AV761" s="83"/>
      <c r="AW761" s="83"/>
      <c r="AX761" s="83"/>
      <c r="AY761" s="83"/>
      <c r="AZ761" s="83"/>
      <c r="BA761" s="83"/>
      <c r="BB761" s="83"/>
    </row>
    <row r="762" spans="10:54" s="228" customFormat="1" x14ac:dyDescent="0.2">
      <c r="J762" s="361"/>
      <c r="K762" s="360"/>
      <c r="L762" s="343"/>
      <c r="M762" s="343"/>
      <c r="N762" s="170"/>
      <c r="O762" s="170"/>
      <c r="P762" s="170"/>
      <c r="Q762" s="170"/>
      <c r="R762" s="170"/>
      <c r="S762" s="170"/>
      <c r="T762" s="327">
        <v>761</v>
      </c>
      <c r="U762" s="373" t="s">
        <v>839</v>
      </c>
      <c r="V762" s="376">
        <v>2</v>
      </c>
      <c r="X762" s="270"/>
      <c r="Y762" s="270"/>
      <c r="Z762" s="376">
        <v>2</v>
      </c>
      <c r="AB762" s="83"/>
      <c r="AC762" s="83"/>
      <c r="AD762" s="83"/>
      <c r="AE762" s="83"/>
      <c r="AF762" s="83"/>
      <c r="AG762" s="83"/>
      <c r="AH762" s="83"/>
      <c r="AI762" s="83"/>
      <c r="AJ762" s="83"/>
      <c r="AK762" s="83"/>
      <c r="AL762" s="83"/>
      <c r="AM762" s="83"/>
      <c r="AN762" s="83"/>
      <c r="AO762" s="83"/>
      <c r="AP762" s="83"/>
      <c r="AQ762" s="83"/>
      <c r="AR762" s="83"/>
      <c r="AS762" s="83"/>
      <c r="AT762" s="83"/>
      <c r="AU762" s="83"/>
      <c r="AV762" s="83"/>
      <c r="AW762" s="83"/>
      <c r="AX762" s="83"/>
      <c r="AY762" s="83"/>
      <c r="AZ762" s="83"/>
      <c r="BA762" s="83"/>
      <c r="BB762" s="83"/>
    </row>
    <row r="763" spans="10:54" s="228" customFormat="1" x14ac:dyDescent="0.2">
      <c r="J763" s="361"/>
      <c r="K763" s="360"/>
      <c r="L763" s="343"/>
      <c r="M763" s="343"/>
      <c r="N763" s="170"/>
      <c r="O763" s="170"/>
      <c r="P763" s="170"/>
      <c r="Q763" s="170"/>
      <c r="R763" s="170"/>
      <c r="S763" s="170"/>
      <c r="T763" s="327">
        <v>762</v>
      </c>
      <c r="U763" s="373" t="s">
        <v>840</v>
      </c>
      <c r="V763" s="376">
        <v>2</v>
      </c>
      <c r="X763" s="270"/>
      <c r="Y763" s="270"/>
      <c r="Z763" s="376">
        <v>2</v>
      </c>
      <c r="AB763" s="83"/>
      <c r="AC763" s="83"/>
      <c r="AD763" s="83"/>
      <c r="AE763" s="83"/>
      <c r="AF763" s="83"/>
      <c r="AG763" s="83"/>
      <c r="AH763" s="83"/>
      <c r="AI763" s="83"/>
      <c r="AJ763" s="83"/>
      <c r="AK763" s="83"/>
      <c r="AL763" s="83"/>
      <c r="AM763" s="83"/>
      <c r="AN763" s="83"/>
      <c r="AO763" s="83"/>
      <c r="AP763" s="83"/>
      <c r="AQ763" s="83"/>
      <c r="AR763" s="83"/>
      <c r="AS763" s="83"/>
      <c r="AT763" s="83"/>
      <c r="AU763" s="83"/>
      <c r="AV763" s="83"/>
      <c r="AW763" s="83"/>
      <c r="AX763" s="83"/>
      <c r="AY763" s="83"/>
      <c r="AZ763" s="83"/>
      <c r="BA763" s="83"/>
      <c r="BB763" s="83"/>
    </row>
    <row r="764" spans="10:54" s="228" customFormat="1" x14ac:dyDescent="0.2">
      <c r="J764" s="361"/>
      <c r="K764" s="360"/>
      <c r="L764" s="343"/>
      <c r="M764" s="343"/>
      <c r="N764" s="170"/>
      <c r="O764" s="170"/>
      <c r="P764" s="170"/>
      <c r="Q764" s="170"/>
      <c r="R764" s="170"/>
      <c r="S764" s="170"/>
      <c r="T764" s="327">
        <v>763</v>
      </c>
      <c r="U764" s="373" t="s">
        <v>841</v>
      </c>
      <c r="V764" s="376">
        <v>2</v>
      </c>
      <c r="X764" s="270"/>
      <c r="Y764" s="270"/>
      <c r="Z764" s="376">
        <v>2</v>
      </c>
      <c r="AB764" s="83"/>
      <c r="AC764" s="83"/>
      <c r="AD764" s="83"/>
      <c r="AE764" s="83"/>
      <c r="AF764" s="83"/>
      <c r="AG764" s="83"/>
      <c r="AH764" s="83"/>
      <c r="AI764" s="83"/>
      <c r="AJ764" s="83"/>
      <c r="AK764" s="83"/>
      <c r="AL764" s="83"/>
      <c r="AM764" s="83"/>
      <c r="AN764" s="83"/>
      <c r="AO764" s="83"/>
      <c r="AP764" s="83"/>
      <c r="AQ764" s="83"/>
      <c r="AR764" s="83"/>
      <c r="AS764" s="83"/>
      <c r="AT764" s="83"/>
      <c r="AU764" s="83"/>
      <c r="AV764" s="83"/>
      <c r="AW764" s="83"/>
      <c r="AX764" s="83"/>
      <c r="AY764" s="83"/>
      <c r="AZ764" s="83"/>
      <c r="BA764" s="83"/>
      <c r="BB764" s="83"/>
    </row>
    <row r="765" spans="10:54" s="228" customFormat="1" x14ac:dyDescent="0.2">
      <c r="J765" s="361"/>
      <c r="K765" s="360"/>
      <c r="L765" s="343"/>
      <c r="M765" s="343"/>
      <c r="N765" s="170"/>
      <c r="O765" s="170"/>
      <c r="P765" s="170"/>
      <c r="Q765" s="170"/>
      <c r="R765" s="170"/>
      <c r="S765" s="170"/>
      <c r="T765" s="327">
        <v>764</v>
      </c>
      <c r="U765" s="373" t="s">
        <v>842</v>
      </c>
      <c r="V765" s="376">
        <v>1</v>
      </c>
      <c r="X765" s="270"/>
      <c r="Y765" s="270"/>
      <c r="Z765" s="376">
        <v>1</v>
      </c>
      <c r="AB765" s="83"/>
      <c r="AC765" s="83"/>
      <c r="AD765" s="83"/>
      <c r="AE765" s="83"/>
      <c r="AF765" s="83"/>
      <c r="AG765" s="83"/>
      <c r="AH765" s="83"/>
      <c r="AI765" s="83"/>
      <c r="AJ765" s="83"/>
      <c r="AK765" s="83"/>
      <c r="AL765" s="83"/>
      <c r="AM765" s="83"/>
      <c r="AN765" s="83"/>
      <c r="AO765" s="83"/>
      <c r="AP765" s="83"/>
      <c r="AQ765" s="83"/>
      <c r="AR765" s="83"/>
      <c r="AS765" s="83"/>
      <c r="AT765" s="83"/>
      <c r="AU765" s="83"/>
      <c r="AV765" s="83"/>
      <c r="AW765" s="83"/>
      <c r="AX765" s="83"/>
      <c r="AY765" s="83"/>
      <c r="AZ765" s="83"/>
      <c r="BA765" s="83"/>
      <c r="BB765" s="83"/>
    </row>
    <row r="766" spans="10:54" s="228" customFormat="1" x14ac:dyDescent="0.2">
      <c r="J766" s="361"/>
      <c r="K766" s="360"/>
      <c r="L766" s="343"/>
      <c r="M766" s="343"/>
      <c r="N766" s="170"/>
      <c r="O766" s="170"/>
      <c r="P766" s="170"/>
      <c r="Q766" s="170"/>
      <c r="R766" s="170"/>
      <c r="S766" s="170"/>
      <c r="T766" s="327">
        <v>765</v>
      </c>
      <c r="U766" s="373" t="s">
        <v>843</v>
      </c>
      <c r="V766" s="376">
        <v>2</v>
      </c>
      <c r="X766" s="270"/>
      <c r="Y766" s="270"/>
      <c r="Z766" s="376">
        <v>2</v>
      </c>
      <c r="AB766" s="83"/>
      <c r="AC766" s="83"/>
      <c r="AD766" s="83"/>
      <c r="AE766" s="83"/>
      <c r="AF766" s="83"/>
      <c r="AG766" s="83"/>
      <c r="AH766" s="83"/>
      <c r="AI766" s="83"/>
      <c r="AJ766" s="83"/>
      <c r="AK766" s="83"/>
      <c r="AL766" s="83"/>
      <c r="AM766" s="83"/>
      <c r="AN766" s="83"/>
      <c r="AO766" s="83"/>
      <c r="AP766" s="83"/>
      <c r="AQ766" s="83"/>
      <c r="AR766" s="83"/>
      <c r="AS766" s="83"/>
      <c r="AT766" s="83"/>
      <c r="AU766" s="83"/>
      <c r="AV766" s="83"/>
      <c r="AW766" s="83"/>
      <c r="AX766" s="83"/>
      <c r="AY766" s="83"/>
      <c r="AZ766" s="83"/>
      <c r="BA766" s="83"/>
      <c r="BB766" s="83"/>
    </row>
    <row r="767" spans="10:54" s="228" customFormat="1" x14ac:dyDescent="0.2">
      <c r="J767" s="361"/>
      <c r="K767" s="360"/>
      <c r="L767" s="343"/>
      <c r="M767" s="343"/>
      <c r="N767" s="170"/>
      <c r="O767" s="170"/>
      <c r="P767" s="170"/>
      <c r="Q767" s="170"/>
      <c r="R767" s="170"/>
      <c r="S767" s="170"/>
      <c r="T767" s="327">
        <v>766</v>
      </c>
      <c r="U767" s="373" t="s">
        <v>844</v>
      </c>
      <c r="V767" s="376">
        <v>2</v>
      </c>
      <c r="X767" s="270"/>
      <c r="Y767" s="270"/>
      <c r="Z767" s="376">
        <v>2</v>
      </c>
      <c r="AB767" s="83"/>
      <c r="AC767" s="83"/>
      <c r="AD767" s="83"/>
      <c r="AE767" s="83"/>
      <c r="AF767" s="83"/>
      <c r="AG767" s="83"/>
      <c r="AH767" s="83"/>
      <c r="AI767" s="83"/>
      <c r="AJ767" s="83"/>
      <c r="AK767" s="83"/>
      <c r="AL767" s="83"/>
      <c r="AM767" s="83"/>
      <c r="AN767" s="83"/>
      <c r="AO767" s="83"/>
      <c r="AP767" s="83"/>
      <c r="AQ767" s="83"/>
      <c r="AR767" s="83"/>
      <c r="AS767" s="83"/>
      <c r="AT767" s="83"/>
      <c r="AU767" s="83"/>
      <c r="AV767" s="83"/>
      <c r="AW767" s="83"/>
      <c r="AX767" s="83"/>
      <c r="AY767" s="83"/>
      <c r="AZ767" s="83"/>
      <c r="BA767" s="83"/>
      <c r="BB767" s="83"/>
    </row>
    <row r="768" spans="10:54" s="228" customFormat="1" x14ac:dyDescent="0.2">
      <c r="J768" s="361"/>
      <c r="K768" s="360"/>
      <c r="L768" s="343"/>
      <c r="M768" s="343"/>
      <c r="N768" s="170"/>
      <c r="O768" s="170"/>
      <c r="P768" s="170"/>
      <c r="Q768" s="170"/>
      <c r="R768" s="170"/>
      <c r="S768" s="170"/>
      <c r="T768" s="327">
        <v>767</v>
      </c>
      <c r="U768" s="373" t="s">
        <v>845</v>
      </c>
      <c r="V768" s="376">
        <v>2</v>
      </c>
      <c r="X768" s="270"/>
      <c r="Y768" s="270"/>
      <c r="Z768" s="376">
        <v>2</v>
      </c>
      <c r="AB768" s="83"/>
      <c r="AC768" s="83"/>
      <c r="AD768" s="83"/>
      <c r="AE768" s="83"/>
      <c r="AF768" s="83"/>
      <c r="AG768" s="83"/>
      <c r="AH768" s="83"/>
      <c r="AI768" s="83"/>
      <c r="AJ768" s="83"/>
      <c r="AK768" s="83"/>
      <c r="AL768" s="83"/>
      <c r="AM768" s="83"/>
      <c r="AN768" s="83"/>
      <c r="AO768" s="83"/>
      <c r="AP768" s="83"/>
      <c r="AQ768" s="83"/>
      <c r="AR768" s="83"/>
      <c r="AS768" s="83"/>
      <c r="AT768" s="83"/>
      <c r="AU768" s="83"/>
      <c r="AV768" s="83"/>
      <c r="AW768" s="83"/>
      <c r="AX768" s="83"/>
      <c r="AY768" s="83"/>
      <c r="AZ768" s="83"/>
      <c r="BA768" s="83"/>
      <c r="BB768" s="83"/>
    </row>
    <row r="769" spans="10:54" s="228" customFormat="1" x14ac:dyDescent="0.2">
      <c r="J769" s="361"/>
      <c r="K769" s="360"/>
      <c r="L769" s="343"/>
      <c r="M769" s="343"/>
      <c r="N769" s="170"/>
      <c r="O769" s="170"/>
      <c r="P769" s="170"/>
      <c r="Q769" s="170"/>
      <c r="R769" s="170"/>
      <c r="S769" s="170"/>
      <c r="T769" s="327">
        <v>768</v>
      </c>
      <c r="U769" s="373" t="s">
        <v>846</v>
      </c>
      <c r="V769" s="376">
        <v>2</v>
      </c>
      <c r="X769" s="270"/>
      <c r="Y769" s="270"/>
      <c r="Z769" s="376">
        <v>2</v>
      </c>
      <c r="AB769" s="83"/>
      <c r="AC769" s="83"/>
      <c r="AD769" s="83"/>
      <c r="AE769" s="83"/>
      <c r="AF769" s="83"/>
      <c r="AG769" s="83"/>
      <c r="AH769" s="83"/>
      <c r="AI769" s="83"/>
      <c r="AJ769" s="83"/>
      <c r="AK769" s="83"/>
      <c r="AL769" s="83"/>
      <c r="AM769" s="83"/>
      <c r="AN769" s="83"/>
      <c r="AO769" s="83"/>
      <c r="AP769" s="83"/>
      <c r="AQ769" s="83"/>
      <c r="AR769" s="83"/>
      <c r="AS769" s="83"/>
      <c r="AT769" s="83"/>
      <c r="AU769" s="83"/>
      <c r="AV769" s="83"/>
      <c r="AW769" s="83"/>
      <c r="AX769" s="83"/>
      <c r="AY769" s="83"/>
      <c r="AZ769" s="83"/>
      <c r="BA769" s="83"/>
      <c r="BB769" s="83"/>
    </row>
    <row r="770" spans="10:54" s="228" customFormat="1" x14ac:dyDescent="0.2">
      <c r="J770" s="361"/>
      <c r="K770" s="360"/>
      <c r="L770" s="343"/>
      <c r="M770" s="343"/>
      <c r="N770" s="170"/>
      <c r="O770" s="170"/>
      <c r="P770" s="170"/>
      <c r="Q770" s="170"/>
      <c r="R770" s="170"/>
      <c r="S770" s="170"/>
      <c r="T770" s="327">
        <v>769</v>
      </c>
      <c r="U770" s="373" t="s">
        <v>847</v>
      </c>
      <c r="V770" s="376">
        <v>2</v>
      </c>
      <c r="X770" s="270"/>
      <c r="Y770" s="270"/>
      <c r="Z770" s="376">
        <v>2</v>
      </c>
      <c r="AB770" s="83"/>
      <c r="AC770" s="83"/>
      <c r="AD770" s="83"/>
      <c r="AE770" s="83"/>
      <c r="AF770" s="83"/>
      <c r="AG770" s="83"/>
      <c r="AH770" s="83"/>
      <c r="AI770" s="83"/>
      <c r="AJ770" s="83"/>
      <c r="AK770" s="83"/>
      <c r="AL770" s="83"/>
      <c r="AM770" s="83"/>
      <c r="AN770" s="83"/>
      <c r="AO770" s="83"/>
      <c r="AP770" s="83"/>
      <c r="AQ770" s="83"/>
      <c r="AR770" s="83"/>
      <c r="AS770" s="83"/>
      <c r="AT770" s="83"/>
      <c r="AU770" s="83"/>
      <c r="AV770" s="83"/>
      <c r="AW770" s="83"/>
      <c r="AX770" s="83"/>
      <c r="AY770" s="83"/>
      <c r="AZ770" s="83"/>
      <c r="BA770" s="83"/>
      <c r="BB770" s="83"/>
    </row>
    <row r="771" spans="10:54" s="228" customFormat="1" x14ac:dyDescent="0.2">
      <c r="J771" s="361"/>
      <c r="K771" s="360"/>
      <c r="L771" s="343"/>
      <c r="M771" s="343"/>
      <c r="N771" s="170"/>
      <c r="O771" s="170"/>
      <c r="P771" s="170"/>
      <c r="Q771" s="170"/>
      <c r="R771" s="170"/>
      <c r="S771" s="170"/>
      <c r="T771" s="327">
        <v>770</v>
      </c>
      <c r="U771" s="373" t="s">
        <v>848</v>
      </c>
      <c r="V771" s="376">
        <v>2</v>
      </c>
      <c r="X771" s="270"/>
      <c r="Y771" s="270"/>
      <c r="Z771" s="376">
        <v>2</v>
      </c>
      <c r="AB771" s="83"/>
      <c r="AC771" s="83"/>
      <c r="AD771" s="83"/>
      <c r="AE771" s="83"/>
      <c r="AF771" s="83"/>
      <c r="AG771" s="83"/>
      <c r="AH771" s="83"/>
      <c r="AI771" s="83"/>
      <c r="AJ771" s="83"/>
      <c r="AK771" s="83"/>
      <c r="AL771" s="83"/>
      <c r="AM771" s="83"/>
      <c r="AN771" s="83"/>
      <c r="AO771" s="83"/>
      <c r="AP771" s="83"/>
      <c r="AQ771" s="83"/>
      <c r="AR771" s="83"/>
      <c r="AS771" s="83"/>
      <c r="AT771" s="83"/>
      <c r="AU771" s="83"/>
      <c r="AV771" s="83"/>
      <c r="AW771" s="83"/>
      <c r="AX771" s="83"/>
      <c r="AY771" s="83"/>
      <c r="AZ771" s="83"/>
      <c r="BA771" s="83"/>
      <c r="BB771" s="83"/>
    </row>
    <row r="772" spans="10:54" s="228" customFormat="1" x14ac:dyDescent="0.2">
      <c r="J772" s="361"/>
      <c r="K772" s="360"/>
      <c r="L772" s="343"/>
      <c r="M772" s="343"/>
      <c r="N772" s="170"/>
      <c r="O772" s="170"/>
      <c r="P772" s="170"/>
      <c r="Q772" s="170"/>
      <c r="R772" s="170"/>
      <c r="S772" s="170"/>
      <c r="T772" s="327">
        <v>771</v>
      </c>
      <c r="U772" s="373" t="s">
        <v>849</v>
      </c>
      <c r="V772" s="376">
        <v>2</v>
      </c>
      <c r="X772" s="270"/>
      <c r="Y772" s="270"/>
      <c r="Z772" s="376">
        <v>2</v>
      </c>
      <c r="AB772" s="83"/>
      <c r="AC772" s="83"/>
      <c r="AD772" s="83"/>
      <c r="AE772" s="83"/>
      <c r="AF772" s="83"/>
      <c r="AG772" s="83"/>
      <c r="AH772" s="83"/>
      <c r="AI772" s="83"/>
      <c r="AJ772" s="83"/>
      <c r="AK772" s="83"/>
      <c r="AL772" s="83"/>
      <c r="AM772" s="83"/>
      <c r="AN772" s="83"/>
      <c r="AO772" s="83"/>
      <c r="AP772" s="83"/>
      <c r="AQ772" s="83"/>
      <c r="AR772" s="83"/>
      <c r="AS772" s="83"/>
      <c r="AT772" s="83"/>
      <c r="AU772" s="83"/>
      <c r="AV772" s="83"/>
      <c r="AW772" s="83"/>
      <c r="AX772" s="83"/>
      <c r="AY772" s="83"/>
      <c r="AZ772" s="83"/>
      <c r="BA772" s="83"/>
      <c r="BB772" s="83"/>
    </row>
    <row r="773" spans="10:54" s="228" customFormat="1" x14ac:dyDescent="0.2">
      <c r="J773" s="361"/>
      <c r="K773" s="360"/>
      <c r="L773" s="343"/>
      <c r="M773" s="343"/>
      <c r="N773" s="170"/>
      <c r="O773" s="170"/>
      <c r="P773" s="170"/>
      <c r="Q773" s="170"/>
      <c r="R773" s="170"/>
      <c r="S773" s="170"/>
      <c r="T773" s="327">
        <v>772</v>
      </c>
      <c r="U773" s="373" t="s">
        <v>850</v>
      </c>
      <c r="V773" s="376">
        <v>2</v>
      </c>
      <c r="X773" s="270"/>
      <c r="Y773" s="270"/>
      <c r="Z773" s="376">
        <v>2</v>
      </c>
      <c r="AB773" s="83"/>
      <c r="AC773" s="83"/>
      <c r="AD773" s="83"/>
      <c r="AE773" s="83"/>
      <c r="AF773" s="83"/>
      <c r="AG773" s="83"/>
      <c r="AH773" s="83"/>
      <c r="AI773" s="83"/>
      <c r="AJ773" s="83"/>
      <c r="AK773" s="83"/>
      <c r="AL773" s="83"/>
      <c r="AM773" s="83"/>
      <c r="AN773" s="83"/>
      <c r="AO773" s="83"/>
      <c r="AP773" s="83"/>
      <c r="AQ773" s="83"/>
      <c r="AR773" s="83"/>
      <c r="AS773" s="83"/>
      <c r="AT773" s="83"/>
      <c r="AU773" s="83"/>
      <c r="AV773" s="83"/>
      <c r="AW773" s="83"/>
      <c r="AX773" s="83"/>
      <c r="AY773" s="83"/>
      <c r="AZ773" s="83"/>
      <c r="BA773" s="83"/>
      <c r="BB773" s="83"/>
    </row>
    <row r="774" spans="10:54" s="228" customFormat="1" x14ac:dyDescent="0.2">
      <c r="J774" s="361"/>
      <c r="K774" s="360"/>
      <c r="L774" s="343"/>
      <c r="M774" s="343"/>
      <c r="N774" s="170"/>
      <c r="O774" s="170"/>
      <c r="P774" s="170"/>
      <c r="Q774" s="170"/>
      <c r="R774" s="170"/>
      <c r="S774" s="170"/>
      <c r="T774" s="327">
        <v>773</v>
      </c>
      <c r="U774" s="373" t="s">
        <v>851</v>
      </c>
      <c r="V774" s="376">
        <v>2</v>
      </c>
      <c r="X774" s="270"/>
      <c r="Y774" s="270"/>
      <c r="Z774" s="376">
        <v>2</v>
      </c>
      <c r="AB774" s="83"/>
      <c r="AC774" s="83"/>
      <c r="AD774" s="83"/>
      <c r="AE774" s="83"/>
      <c r="AF774" s="83"/>
      <c r="AG774" s="83"/>
      <c r="AH774" s="83"/>
      <c r="AI774" s="83"/>
      <c r="AJ774" s="83"/>
      <c r="AK774" s="83"/>
      <c r="AL774" s="83"/>
      <c r="AM774" s="83"/>
      <c r="AN774" s="83"/>
      <c r="AO774" s="83"/>
      <c r="AP774" s="83"/>
      <c r="AQ774" s="83"/>
      <c r="AR774" s="83"/>
      <c r="AS774" s="83"/>
      <c r="AT774" s="83"/>
      <c r="AU774" s="83"/>
      <c r="AV774" s="83"/>
      <c r="AW774" s="83"/>
      <c r="AX774" s="83"/>
      <c r="AY774" s="83"/>
      <c r="AZ774" s="83"/>
      <c r="BA774" s="83"/>
      <c r="BB774" s="83"/>
    </row>
    <row r="775" spans="10:54" s="228" customFormat="1" x14ac:dyDescent="0.2">
      <c r="J775" s="361"/>
      <c r="K775" s="360"/>
      <c r="L775" s="343"/>
      <c r="M775" s="343"/>
      <c r="N775" s="170"/>
      <c r="O775" s="170"/>
      <c r="P775" s="170"/>
      <c r="Q775" s="170"/>
      <c r="R775" s="170"/>
      <c r="S775" s="170"/>
      <c r="T775" s="327">
        <v>774</v>
      </c>
      <c r="U775" s="373" t="s">
        <v>852</v>
      </c>
      <c r="V775" s="376">
        <v>2</v>
      </c>
      <c r="X775" s="270"/>
      <c r="Y775" s="270"/>
      <c r="Z775" s="376">
        <v>2</v>
      </c>
      <c r="AB775" s="83"/>
      <c r="AC775" s="83"/>
      <c r="AD775" s="83"/>
      <c r="AE775" s="83"/>
      <c r="AF775" s="83"/>
      <c r="AG775" s="83"/>
      <c r="AH775" s="83"/>
      <c r="AI775" s="83"/>
      <c r="AJ775" s="83"/>
      <c r="AK775" s="83"/>
      <c r="AL775" s="83"/>
      <c r="AM775" s="83"/>
      <c r="AN775" s="83"/>
      <c r="AO775" s="83"/>
      <c r="AP775" s="83"/>
      <c r="AQ775" s="83"/>
      <c r="AR775" s="83"/>
      <c r="AS775" s="83"/>
      <c r="AT775" s="83"/>
      <c r="AU775" s="83"/>
      <c r="AV775" s="83"/>
      <c r="AW775" s="83"/>
      <c r="AX775" s="83"/>
      <c r="AY775" s="83"/>
      <c r="AZ775" s="83"/>
      <c r="BA775" s="83"/>
      <c r="BB775" s="83"/>
    </row>
    <row r="776" spans="10:54" s="228" customFormat="1" x14ac:dyDescent="0.2">
      <c r="J776" s="361"/>
      <c r="K776" s="360"/>
      <c r="L776" s="343"/>
      <c r="M776" s="343"/>
      <c r="N776" s="170"/>
      <c r="O776" s="170"/>
      <c r="P776" s="170"/>
      <c r="Q776" s="170"/>
      <c r="R776" s="170"/>
      <c r="S776" s="170"/>
      <c r="T776" s="327">
        <v>775</v>
      </c>
      <c r="U776" s="373" t="s">
        <v>853</v>
      </c>
      <c r="V776" s="376">
        <v>2</v>
      </c>
      <c r="X776" s="270"/>
      <c r="Y776" s="270"/>
      <c r="Z776" s="376">
        <v>2</v>
      </c>
      <c r="AB776" s="83"/>
      <c r="AC776" s="83"/>
      <c r="AD776" s="83"/>
      <c r="AE776" s="83"/>
      <c r="AF776" s="83"/>
      <c r="AG776" s="83"/>
      <c r="AH776" s="83"/>
      <c r="AI776" s="83"/>
      <c r="AJ776" s="83"/>
      <c r="AK776" s="83"/>
      <c r="AL776" s="83"/>
      <c r="AM776" s="83"/>
      <c r="AN776" s="83"/>
      <c r="AO776" s="83"/>
      <c r="AP776" s="83"/>
      <c r="AQ776" s="83"/>
      <c r="AR776" s="83"/>
      <c r="AS776" s="83"/>
      <c r="AT776" s="83"/>
      <c r="AU776" s="83"/>
      <c r="AV776" s="83"/>
      <c r="AW776" s="83"/>
      <c r="AX776" s="83"/>
      <c r="AY776" s="83"/>
      <c r="AZ776" s="83"/>
      <c r="BA776" s="83"/>
      <c r="BB776" s="83"/>
    </row>
    <row r="777" spans="10:54" s="228" customFormat="1" x14ac:dyDescent="0.2">
      <c r="J777" s="361"/>
      <c r="K777" s="360"/>
      <c r="L777" s="343"/>
      <c r="M777" s="343"/>
      <c r="N777" s="170"/>
      <c r="O777" s="170"/>
      <c r="P777" s="170"/>
      <c r="Q777" s="170"/>
      <c r="R777" s="170"/>
      <c r="S777" s="170"/>
      <c r="T777" s="327">
        <v>776</v>
      </c>
      <c r="U777" s="373" t="s">
        <v>854</v>
      </c>
      <c r="V777" s="376">
        <v>1</v>
      </c>
      <c r="X777" s="270"/>
      <c r="Y777" s="270"/>
      <c r="Z777" s="376">
        <v>1</v>
      </c>
      <c r="AB777" s="83"/>
      <c r="AC777" s="83"/>
      <c r="AD777" s="83"/>
      <c r="AE777" s="83"/>
      <c r="AF777" s="83"/>
      <c r="AG777" s="83"/>
      <c r="AH777" s="83"/>
      <c r="AI777" s="83"/>
      <c r="AJ777" s="83"/>
      <c r="AK777" s="83"/>
      <c r="AL777" s="83"/>
      <c r="AM777" s="83"/>
      <c r="AN777" s="83"/>
      <c r="AO777" s="83"/>
      <c r="AP777" s="83"/>
      <c r="AQ777" s="83"/>
      <c r="AR777" s="83"/>
      <c r="AS777" s="83"/>
      <c r="AT777" s="83"/>
      <c r="AU777" s="83"/>
      <c r="AV777" s="83"/>
      <c r="AW777" s="83"/>
      <c r="AX777" s="83"/>
      <c r="AY777" s="83"/>
      <c r="AZ777" s="83"/>
      <c r="BA777" s="83"/>
      <c r="BB777" s="83"/>
    </row>
    <row r="778" spans="10:54" s="228" customFormat="1" x14ac:dyDescent="0.2">
      <c r="J778" s="361"/>
      <c r="K778" s="360"/>
      <c r="L778" s="343"/>
      <c r="M778" s="343"/>
      <c r="N778" s="170"/>
      <c r="O778" s="170"/>
      <c r="P778" s="170"/>
      <c r="Q778" s="170"/>
      <c r="R778" s="170"/>
      <c r="S778" s="170"/>
      <c r="T778" s="327">
        <v>777</v>
      </c>
      <c r="U778" s="373" t="s">
        <v>855</v>
      </c>
      <c r="V778" s="376">
        <v>2</v>
      </c>
      <c r="X778" s="270"/>
      <c r="Y778" s="270"/>
      <c r="Z778" s="376">
        <v>2</v>
      </c>
      <c r="AB778" s="83"/>
      <c r="AC778" s="83"/>
      <c r="AD778" s="83"/>
      <c r="AE778" s="83"/>
      <c r="AF778" s="83"/>
      <c r="AG778" s="83"/>
      <c r="AH778" s="83"/>
      <c r="AI778" s="83"/>
      <c r="AJ778" s="83"/>
      <c r="AK778" s="83"/>
      <c r="AL778" s="83"/>
      <c r="AM778" s="83"/>
      <c r="AN778" s="83"/>
      <c r="AO778" s="83"/>
      <c r="AP778" s="83"/>
      <c r="AQ778" s="83"/>
      <c r="AR778" s="83"/>
      <c r="AS778" s="83"/>
      <c r="AT778" s="83"/>
      <c r="AU778" s="83"/>
      <c r="AV778" s="83"/>
      <c r="AW778" s="83"/>
      <c r="AX778" s="83"/>
      <c r="AY778" s="83"/>
      <c r="AZ778" s="83"/>
      <c r="BA778" s="83"/>
      <c r="BB778" s="83"/>
    </row>
    <row r="779" spans="10:54" s="228" customFormat="1" x14ac:dyDescent="0.2">
      <c r="J779" s="361"/>
      <c r="K779" s="360"/>
      <c r="L779" s="343"/>
      <c r="M779" s="343"/>
      <c r="N779" s="170"/>
      <c r="O779" s="170"/>
      <c r="P779" s="170"/>
      <c r="Q779" s="170"/>
      <c r="R779" s="170"/>
      <c r="S779" s="170"/>
      <c r="T779" s="327">
        <v>778</v>
      </c>
      <c r="U779" s="373" t="s">
        <v>856</v>
      </c>
      <c r="V779" s="376">
        <v>2</v>
      </c>
      <c r="X779" s="270"/>
      <c r="Y779" s="270"/>
      <c r="Z779" s="376">
        <v>2</v>
      </c>
      <c r="AB779" s="83"/>
      <c r="AC779" s="83"/>
      <c r="AD779" s="83"/>
      <c r="AE779" s="83"/>
      <c r="AF779" s="83"/>
      <c r="AG779" s="83"/>
      <c r="AH779" s="83"/>
      <c r="AI779" s="83"/>
      <c r="AJ779" s="83"/>
      <c r="AK779" s="83"/>
      <c r="AL779" s="83"/>
      <c r="AM779" s="83"/>
      <c r="AN779" s="83"/>
      <c r="AO779" s="83"/>
      <c r="AP779" s="83"/>
      <c r="AQ779" s="83"/>
      <c r="AR779" s="83"/>
      <c r="AS779" s="83"/>
      <c r="AT779" s="83"/>
      <c r="AU779" s="83"/>
      <c r="AV779" s="83"/>
      <c r="AW779" s="83"/>
      <c r="AX779" s="83"/>
      <c r="AY779" s="83"/>
      <c r="AZ779" s="83"/>
      <c r="BA779" s="83"/>
      <c r="BB779" s="83"/>
    </row>
    <row r="780" spans="10:54" s="228" customFormat="1" x14ac:dyDescent="0.2">
      <c r="J780" s="361"/>
      <c r="K780" s="360"/>
      <c r="L780" s="343"/>
      <c r="M780" s="343"/>
      <c r="N780" s="170"/>
      <c r="O780" s="170"/>
      <c r="P780" s="170"/>
      <c r="Q780" s="170"/>
      <c r="R780" s="170"/>
      <c r="S780" s="170"/>
      <c r="T780" s="327">
        <v>779</v>
      </c>
      <c r="U780" s="373" t="s">
        <v>857</v>
      </c>
      <c r="V780" s="376">
        <v>2</v>
      </c>
      <c r="X780" s="270"/>
      <c r="Y780" s="270"/>
      <c r="Z780" s="376">
        <v>2</v>
      </c>
      <c r="AB780" s="83"/>
      <c r="AC780" s="83"/>
      <c r="AD780" s="83"/>
      <c r="AE780" s="83"/>
      <c r="AF780" s="83"/>
      <c r="AG780" s="83"/>
      <c r="AH780" s="83"/>
      <c r="AI780" s="83"/>
      <c r="AJ780" s="83"/>
      <c r="AK780" s="83"/>
      <c r="AL780" s="83"/>
      <c r="AM780" s="83"/>
      <c r="AN780" s="83"/>
      <c r="AO780" s="83"/>
      <c r="AP780" s="83"/>
      <c r="AQ780" s="83"/>
      <c r="AR780" s="83"/>
      <c r="AS780" s="83"/>
      <c r="AT780" s="83"/>
      <c r="AU780" s="83"/>
      <c r="AV780" s="83"/>
      <c r="AW780" s="83"/>
      <c r="AX780" s="83"/>
      <c r="AY780" s="83"/>
      <c r="AZ780" s="83"/>
      <c r="BA780" s="83"/>
      <c r="BB780" s="83"/>
    </row>
    <row r="781" spans="10:54" s="228" customFormat="1" x14ac:dyDescent="0.2">
      <c r="J781" s="361"/>
      <c r="K781" s="360"/>
      <c r="L781" s="343"/>
      <c r="M781" s="343"/>
      <c r="N781" s="170"/>
      <c r="O781" s="170"/>
      <c r="P781" s="170"/>
      <c r="Q781" s="170"/>
      <c r="R781" s="170"/>
      <c r="S781" s="170"/>
      <c r="T781" s="327">
        <v>780</v>
      </c>
      <c r="U781" s="373" t="s">
        <v>858</v>
      </c>
      <c r="V781" s="376">
        <v>2</v>
      </c>
      <c r="X781" s="270"/>
      <c r="Y781" s="270"/>
      <c r="Z781" s="376">
        <v>2</v>
      </c>
      <c r="AB781" s="83"/>
      <c r="AC781" s="83"/>
      <c r="AD781" s="83"/>
      <c r="AE781" s="83"/>
      <c r="AF781" s="83"/>
      <c r="AG781" s="83"/>
      <c r="AH781" s="83"/>
      <c r="AI781" s="83"/>
      <c r="AJ781" s="83"/>
      <c r="AK781" s="83"/>
      <c r="AL781" s="83"/>
      <c r="AM781" s="83"/>
      <c r="AN781" s="83"/>
      <c r="AO781" s="83"/>
      <c r="AP781" s="83"/>
      <c r="AQ781" s="83"/>
      <c r="AR781" s="83"/>
      <c r="AS781" s="83"/>
      <c r="AT781" s="83"/>
      <c r="AU781" s="83"/>
      <c r="AV781" s="83"/>
      <c r="AW781" s="83"/>
      <c r="AX781" s="83"/>
      <c r="AY781" s="83"/>
      <c r="AZ781" s="83"/>
      <c r="BA781" s="83"/>
      <c r="BB781" s="83"/>
    </row>
    <row r="782" spans="10:54" s="228" customFormat="1" x14ac:dyDescent="0.2">
      <c r="J782" s="361"/>
      <c r="K782" s="360"/>
      <c r="L782" s="343"/>
      <c r="M782" s="343"/>
      <c r="N782" s="170"/>
      <c r="O782" s="170"/>
      <c r="P782" s="170"/>
      <c r="Q782" s="170"/>
      <c r="R782" s="170"/>
      <c r="S782" s="170"/>
      <c r="T782" s="327">
        <v>781</v>
      </c>
      <c r="U782" s="373" t="s">
        <v>859</v>
      </c>
      <c r="V782" s="376">
        <v>2</v>
      </c>
      <c r="X782" s="270"/>
      <c r="Y782" s="270"/>
      <c r="Z782" s="376">
        <v>2</v>
      </c>
      <c r="AB782" s="83"/>
      <c r="AC782" s="83"/>
      <c r="AD782" s="83"/>
      <c r="AE782" s="83"/>
      <c r="AF782" s="83"/>
      <c r="AG782" s="83"/>
      <c r="AH782" s="83"/>
      <c r="AI782" s="83"/>
      <c r="AJ782" s="83"/>
      <c r="AK782" s="83"/>
      <c r="AL782" s="83"/>
      <c r="AM782" s="83"/>
      <c r="AN782" s="83"/>
      <c r="AO782" s="83"/>
      <c r="AP782" s="83"/>
      <c r="AQ782" s="83"/>
      <c r="AR782" s="83"/>
      <c r="AS782" s="83"/>
      <c r="AT782" s="83"/>
      <c r="AU782" s="83"/>
      <c r="AV782" s="83"/>
      <c r="AW782" s="83"/>
      <c r="AX782" s="83"/>
      <c r="AY782" s="83"/>
      <c r="AZ782" s="83"/>
      <c r="BA782" s="83"/>
      <c r="BB782" s="83"/>
    </row>
    <row r="783" spans="10:54" s="228" customFormat="1" x14ac:dyDescent="0.2">
      <c r="J783" s="361"/>
      <c r="K783" s="360"/>
      <c r="L783" s="343"/>
      <c r="M783" s="343"/>
      <c r="N783" s="170"/>
      <c r="O783" s="170"/>
      <c r="P783" s="170"/>
      <c r="Q783" s="170"/>
      <c r="R783" s="170"/>
      <c r="S783" s="170"/>
      <c r="T783" s="327">
        <v>782</v>
      </c>
      <c r="U783" s="373" t="s">
        <v>860</v>
      </c>
      <c r="V783" s="376">
        <v>2</v>
      </c>
      <c r="X783" s="270"/>
      <c r="Y783" s="270"/>
      <c r="Z783" s="376">
        <v>2</v>
      </c>
      <c r="AB783" s="83"/>
      <c r="AC783" s="83"/>
      <c r="AD783" s="83"/>
      <c r="AE783" s="83"/>
      <c r="AF783" s="83"/>
      <c r="AG783" s="83"/>
      <c r="AH783" s="83"/>
      <c r="AI783" s="83"/>
      <c r="AJ783" s="83"/>
      <c r="AK783" s="83"/>
      <c r="AL783" s="83"/>
      <c r="AM783" s="83"/>
      <c r="AN783" s="83"/>
      <c r="AO783" s="83"/>
      <c r="AP783" s="83"/>
      <c r="AQ783" s="83"/>
      <c r="AR783" s="83"/>
      <c r="AS783" s="83"/>
      <c r="AT783" s="83"/>
      <c r="AU783" s="83"/>
      <c r="AV783" s="83"/>
      <c r="AW783" s="83"/>
      <c r="AX783" s="83"/>
      <c r="AY783" s="83"/>
      <c r="AZ783" s="83"/>
      <c r="BA783" s="83"/>
      <c r="BB783" s="83"/>
    </row>
    <row r="784" spans="10:54" s="228" customFormat="1" x14ac:dyDescent="0.2">
      <c r="J784" s="361"/>
      <c r="K784" s="360"/>
      <c r="L784" s="343"/>
      <c r="M784" s="343"/>
      <c r="N784" s="170"/>
      <c r="O784" s="170"/>
      <c r="P784" s="170"/>
      <c r="Q784" s="170"/>
      <c r="R784" s="170"/>
      <c r="S784" s="170"/>
      <c r="T784" s="327">
        <v>783</v>
      </c>
      <c r="U784" s="373" t="s">
        <v>861</v>
      </c>
      <c r="V784" s="376">
        <v>2</v>
      </c>
      <c r="X784" s="270"/>
      <c r="Y784" s="270"/>
      <c r="Z784" s="376">
        <v>2</v>
      </c>
      <c r="AB784" s="83"/>
      <c r="AC784" s="83"/>
      <c r="AD784" s="83"/>
      <c r="AE784" s="83"/>
      <c r="AF784" s="83"/>
      <c r="AG784" s="83"/>
      <c r="AH784" s="83"/>
      <c r="AI784" s="83"/>
      <c r="AJ784" s="83"/>
      <c r="AK784" s="83"/>
      <c r="AL784" s="83"/>
      <c r="AM784" s="83"/>
      <c r="AN784" s="83"/>
      <c r="AO784" s="83"/>
      <c r="AP784" s="83"/>
      <c r="AQ784" s="83"/>
      <c r="AR784" s="83"/>
      <c r="AS784" s="83"/>
      <c r="AT784" s="83"/>
      <c r="AU784" s="83"/>
      <c r="AV784" s="83"/>
      <c r="AW784" s="83"/>
      <c r="AX784" s="83"/>
      <c r="AY784" s="83"/>
      <c r="AZ784" s="83"/>
      <c r="BA784" s="83"/>
      <c r="BB784" s="83"/>
    </row>
    <row r="785" spans="10:54" s="228" customFormat="1" x14ac:dyDescent="0.2">
      <c r="J785" s="361"/>
      <c r="K785" s="360"/>
      <c r="L785" s="343"/>
      <c r="M785" s="343"/>
      <c r="N785" s="170"/>
      <c r="O785" s="170"/>
      <c r="P785" s="170"/>
      <c r="Q785" s="170"/>
      <c r="R785" s="170"/>
      <c r="S785" s="170"/>
      <c r="T785" s="327">
        <v>784</v>
      </c>
      <c r="U785" s="373" t="s">
        <v>862</v>
      </c>
      <c r="V785" s="376">
        <v>2</v>
      </c>
      <c r="X785" s="270"/>
      <c r="Y785" s="270"/>
      <c r="Z785" s="376">
        <v>2</v>
      </c>
      <c r="AB785" s="83"/>
      <c r="AC785" s="83"/>
      <c r="AD785" s="83"/>
      <c r="AE785" s="83"/>
      <c r="AF785" s="83"/>
      <c r="AG785" s="83"/>
      <c r="AH785" s="83"/>
      <c r="AI785" s="83"/>
      <c r="AJ785" s="83"/>
      <c r="AK785" s="83"/>
      <c r="AL785" s="83"/>
      <c r="AM785" s="83"/>
      <c r="AN785" s="83"/>
      <c r="AO785" s="83"/>
      <c r="AP785" s="83"/>
      <c r="AQ785" s="83"/>
      <c r="AR785" s="83"/>
      <c r="AS785" s="83"/>
      <c r="AT785" s="83"/>
      <c r="AU785" s="83"/>
      <c r="AV785" s="83"/>
      <c r="AW785" s="83"/>
      <c r="AX785" s="83"/>
      <c r="AY785" s="83"/>
      <c r="AZ785" s="83"/>
      <c r="BA785" s="83"/>
      <c r="BB785" s="83"/>
    </row>
    <row r="786" spans="10:54" s="228" customFormat="1" x14ac:dyDescent="0.2">
      <c r="J786" s="361"/>
      <c r="K786" s="360"/>
      <c r="L786" s="343"/>
      <c r="M786" s="343"/>
      <c r="N786" s="170"/>
      <c r="O786" s="170"/>
      <c r="P786" s="170"/>
      <c r="Q786" s="170"/>
      <c r="R786" s="170"/>
      <c r="S786" s="170"/>
      <c r="T786" s="327">
        <v>785</v>
      </c>
      <c r="U786" s="373" t="s">
        <v>863</v>
      </c>
      <c r="V786" s="376">
        <v>2</v>
      </c>
      <c r="X786" s="270"/>
      <c r="Y786" s="270"/>
      <c r="Z786" s="376">
        <v>2</v>
      </c>
      <c r="AB786" s="83"/>
      <c r="AC786" s="83"/>
      <c r="AD786" s="83"/>
      <c r="AE786" s="83"/>
      <c r="AF786" s="83"/>
      <c r="AG786" s="83"/>
      <c r="AH786" s="83"/>
      <c r="AI786" s="83"/>
      <c r="AJ786" s="83"/>
      <c r="AK786" s="83"/>
      <c r="AL786" s="83"/>
      <c r="AM786" s="83"/>
      <c r="AN786" s="83"/>
      <c r="AO786" s="83"/>
      <c r="AP786" s="83"/>
      <c r="AQ786" s="83"/>
      <c r="AR786" s="83"/>
      <c r="AS786" s="83"/>
      <c r="AT786" s="83"/>
      <c r="AU786" s="83"/>
      <c r="AV786" s="83"/>
      <c r="AW786" s="83"/>
      <c r="AX786" s="83"/>
      <c r="AY786" s="83"/>
      <c r="AZ786" s="83"/>
      <c r="BA786" s="83"/>
      <c r="BB786" s="83"/>
    </row>
    <row r="787" spans="10:54" s="228" customFormat="1" x14ac:dyDescent="0.2">
      <c r="J787" s="361"/>
      <c r="K787" s="360"/>
      <c r="L787" s="343"/>
      <c r="M787" s="343"/>
      <c r="N787" s="170"/>
      <c r="O787" s="170"/>
      <c r="P787" s="170"/>
      <c r="Q787" s="170"/>
      <c r="R787" s="170"/>
      <c r="S787" s="170"/>
      <c r="T787" s="327">
        <v>786</v>
      </c>
      <c r="U787" s="373" t="s">
        <v>864</v>
      </c>
      <c r="V787" s="376">
        <v>2</v>
      </c>
      <c r="X787" s="270"/>
      <c r="Y787" s="270"/>
      <c r="Z787" s="376">
        <v>2</v>
      </c>
      <c r="AB787" s="83"/>
      <c r="AC787" s="83"/>
      <c r="AD787" s="83"/>
      <c r="AE787" s="83"/>
      <c r="AF787" s="83"/>
      <c r="AG787" s="83"/>
      <c r="AH787" s="83"/>
      <c r="AI787" s="83"/>
      <c r="AJ787" s="83"/>
      <c r="AK787" s="83"/>
      <c r="AL787" s="83"/>
      <c r="AM787" s="83"/>
      <c r="AN787" s="83"/>
      <c r="AO787" s="83"/>
      <c r="AP787" s="83"/>
      <c r="AQ787" s="83"/>
      <c r="AR787" s="83"/>
      <c r="AS787" s="83"/>
      <c r="AT787" s="83"/>
      <c r="AU787" s="83"/>
      <c r="AV787" s="83"/>
      <c r="AW787" s="83"/>
      <c r="AX787" s="83"/>
      <c r="AY787" s="83"/>
      <c r="AZ787" s="83"/>
      <c r="BA787" s="83"/>
      <c r="BB787" s="83"/>
    </row>
    <row r="788" spans="10:54" s="228" customFormat="1" x14ac:dyDescent="0.2">
      <c r="J788" s="361"/>
      <c r="K788" s="360"/>
      <c r="L788" s="343"/>
      <c r="M788" s="343"/>
      <c r="N788" s="170"/>
      <c r="O788" s="170"/>
      <c r="P788" s="170"/>
      <c r="Q788" s="170"/>
      <c r="R788" s="170"/>
      <c r="S788" s="170"/>
      <c r="T788" s="327">
        <v>787</v>
      </c>
      <c r="U788" s="373" t="s">
        <v>865</v>
      </c>
      <c r="V788" s="376">
        <v>2</v>
      </c>
      <c r="X788" s="270"/>
      <c r="Y788" s="270"/>
      <c r="Z788" s="376">
        <v>2</v>
      </c>
      <c r="AB788" s="83"/>
      <c r="AC788" s="83"/>
      <c r="AD788" s="83"/>
      <c r="AE788" s="83"/>
      <c r="AF788" s="83"/>
      <c r="AG788" s="83"/>
      <c r="AH788" s="83"/>
      <c r="AI788" s="83"/>
      <c r="AJ788" s="83"/>
      <c r="AK788" s="83"/>
      <c r="AL788" s="83"/>
      <c r="AM788" s="83"/>
      <c r="AN788" s="83"/>
      <c r="AO788" s="83"/>
      <c r="AP788" s="83"/>
      <c r="AQ788" s="83"/>
      <c r="AR788" s="83"/>
      <c r="AS788" s="83"/>
      <c r="AT788" s="83"/>
      <c r="AU788" s="83"/>
      <c r="AV788" s="83"/>
      <c r="AW788" s="83"/>
      <c r="AX788" s="83"/>
      <c r="AY788" s="83"/>
      <c r="AZ788" s="83"/>
      <c r="BA788" s="83"/>
      <c r="BB788" s="83"/>
    </row>
    <row r="789" spans="10:54" s="228" customFormat="1" x14ac:dyDescent="0.2">
      <c r="J789" s="361"/>
      <c r="K789" s="360"/>
      <c r="L789" s="343"/>
      <c r="M789" s="343"/>
      <c r="N789" s="170"/>
      <c r="O789" s="170"/>
      <c r="P789" s="170"/>
      <c r="Q789" s="170"/>
      <c r="R789" s="170"/>
      <c r="S789" s="170"/>
      <c r="T789" s="327">
        <v>788</v>
      </c>
      <c r="U789" s="373" t="s">
        <v>866</v>
      </c>
      <c r="V789" s="376">
        <v>2</v>
      </c>
      <c r="X789" s="270"/>
      <c r="Y789" s="270"/>
      <c r="Z789" s="376">
        <v>2</v>
      </c>
      <c r="AB789" s="83"/>
      <c r="AC789" s="83"/>
      <c r="AD789" s="83"/>
      <c r="AE789" s="83"/>
      <c r="AF789" s="83"/>
      <c r="AG789" s="83"/>
      <c r="AH789" s="83"/>
      <c r="AI789" s="83"/>
      <c r="AJ789" s="83"/>
      <c r="AK789" s="83"/>
      <c r="AL789" s="83"/>
      <c r="AM789" s="83"/>
      <c r="AN789" s="83"/>
      <c r="AO789" s="83"/>
      <c r="AP789" s="83"/>
      <c r="AQ789" s="83"/>
      <c r="AR789" s="83"/>
      <c r="AS789" s="83"/>
      <c r="AT789" s="83"/>
      <c r="AU789" s="83"/>
      <c r="AV789" s="83"/>
      <c r="AW789" s="83"/>
      <c r="AX789" s="83"/>
      <c r="AY789" s="83"/>
      <c r="AZ789" s="83"/>
      <c r="BA789" s="83"/>
      <c r="BB789" s="83"/>
    </row>
    <row r="790" spans="10:54" s="228" customFormat="1" x14ac:dyDescent="0.2">
      <c r="J790" s="361"/>
      <c r="K790" s="360"/>
      <c r="L790" s="343"/>
      <c r="M790" s="343"/>
      <c r="N790" s="170"/>
      <c r="O790" s="170"/>
      <c r="P790" s="170"/>
      <c r="Q790" s="170"/>
      <c r="R790" s="170"/>
      <c r="S790" s="170"/>
      <c r="T790" s="327">
        <v>789</v>
      </c>
      <c r="U790" s="373" t="s">
        <v>867</v>
      </c>
      <c r="V790" s="376">
        <v>2</v>
      </c>
      <c r="X790" s="270"/>
      <c r="Y790" s="270"/>
      <c r="Z790" s="376">
        <v>2</v>
      </c>
      <c r="AB790" s="83"/>
      <c r="AC790" s="83"/>
      <c r="AD790" s="83"/>
      <c r="AE790" s="83"/>
      <c r="AF790" s="83"/>
      <c r="AG790" s="83"/>
      <c r="AH790" s="83"/>
      <c r="AI790" s="83"/>
      <c r="AJ790" s="83"/>
      <c r="AK790" s="83"/>
      <c r="AL790" s="83"/>
      <c r="AM790" s="83"/>
      <c r="AN790" s="83"/>
      <c r="AO790" s="83"/>
      <c r="AP790" s="83"/>
      <c r="AQ790" s="83"/>
      <c r="AR790" s="83"/>
      <c r="AS790" s="83"/>
      <c r="AT790" s="83"/>
      <c r="AU790" s="83"/>
      <c r="AV790" s="83"/>
      <c r="AW790" s="83"/>
      <c r="AX790" s="83"/>
      <c r="AY790" s="83"/>
      <c r="AZ790" s="83"/>
      <c r="BA790" s="83"/>
      <c r="BB790" s="83"/>
    </row>
    <row r="791" spans="10:54" s="228" customFormat="1" x14ac:dyDescent="0.2">
      <c r="J791" s="361"/>
      <c r="K791" s="360"/>
      <c r="L791" s="343"/>
      <c r="M791" s="343"/>
      <c r="N791" s="170"/>
      <c r="O791" s="170"/>
      <c r="P791" s="170"/>
      <c r="Q791" s="170"/>
      <c r="R791" s="170"/>
      <c r="S791" s="170"/>
      <c r="T791" s="327">
        <v>790</v>
      </c>
      <c r="U791" s="373" t="s">
        <v>868</v>
      </c>
      <c r="V791" s="376">
        <v>2</v>
      </c>
      <c r="X791" s="270"/>
      <c r="Y791" s="270"/>
      <c r="Z791" s="376">
        <v>2</v>
      </c>
      <c r="AB791" s="83"/>
      <c r="AC791" s="83"/>
      <c r="AD791" s="83"/>
      <c r="AE791" s="83"/>
      <c r="AF791" s="83"/>
      <c r="AG791" s="83"/>
      <c r="AH791" s="83"/>
      <c r="AI791" s="83"/>
      <c r="AJ791" s="83"/>
      <c r="AK791" s="83"/>
      <c r="AL791" s="83"/>
      <c r="AM791" s="83"/>
      <c r="AN791" s="83"/>
      <c r="AO791" s="83"/>
      <c r="AP791" s="83"/>
      <c r="AQ791" s="83"/>
      <c r="AR791" s="83"/>
      <c r="AS791" s="83"/>
      <c r="AT791" s="83"/>
      <c r="AU791" s="83"/>
      <c r="AV791" s="83"/>
      <c r="AW791" s="83"/>
      <c r="AX791" s="83"/>
      <c r="AY791" s="83"/>
      <c r="AZ791" s="83"/>
      <c r="BA791" s="83"/>
      <c r="BB791" s="83"/>
    </row>
    <row r="792" spans="10:54" s="228" customFormat="1" x14ac:dyDescent="0.2">
      <c r="J792" s="361"/>
      <c r="K792" s="360"/>
      <c r="L792" s="343"/>
      <c r="M792" s="343"/>
      <c r="N792" s="170"/>
      <c r="O792" s="170"/>
      <c r="P792" s="170"/>
      <c r="Q792" s="170"/>
      <c r="R792" s="170"/>
      <c r="S792" s="170"/>
      <c r="T792" s="327">
        <v>791</v>
      </c>
      <c r="U792" s="373" t="s">
        <v>869</v>
      </c>
      <c r="V792" s="376">
        <v>2</v>
      </c>
      <c r="X792" s="270"/>
      <c r="Y792" s="270"/>
      <c r="Z792" s="376">
        <v>2</v>
      </c>
      <c r="AB792" s="83"/>
      <c r="AC792" s="83"/>
      <c r="AD792" s="83"/>
      <c r="AE792" s="83"/>
      <c r="AF792" s="83"/>
      <c r="AG792" s="83"/>
      <c r="AH792" s="83"/>
      <c r="AI792" s="83"/>
      <c r="AJ792" s="83"/>
      <c r="AK792" s="83"/>
      <c r="AL792" s="83"/>
      <c r="AM792" s="83"/>
      <c r="AN792" s="83"/>
      <c r="AO792" s="83"/>
      <c r="AP792" s="83"/>
      <c r="AQ792" s="83"/>
      <c r="AR792" s="83"/>
      <c r="AS792" s="83"/>
      <c r="AT792" s="83"/>
      <c r="AU792" s="83"/>
      <c r="AV792" s="83"/>
      <c r="AW792" s="83"/>
      <c r="AX792" s="83"/>
      <c r="AY792" s="83"/>
      <c r="AZ792" s="83"/>
      <c r="BA792" s="83"/>
      <c r="BB792" s="83"/>
    </row>
    <row r="793" spans="10:54" s="228" customFormat="1" x14ac:dyDescent="0.2">
      <c r="J793" s="361"/>
      <c r="K793" s="360"/>
      <c r="L793" s="343"/>
      <c r="M793" s="343"/>
      <c r="N793" s="170"/>
      <c r="O793" s="170"/>
      <c r="P793" s="170"/>
      <c r="Q793" s="170"/>
      <c r="R793" s="170"/>
      <c r="S793" s="170"/>
      <c r="T793" s="327">
        <v>792</v>
      </c>
      <c r="U793" s="373" t="s">
        <v>870</v>
      </c>
      <c r="V793" s="376">
        <v>2</v>
      </c>
      <c r="X793" s="270"/>
      <c r="Y793" s="270"/>
      <c r="Z793" s="376">
        <v>2</v>
      </c>
      <c r="AB793" s="83"/>
      <c r="AC793" s="83"/>
      <c r="AD793" s="83"/>
      <c r="AE793" s="83"/>
      <c r="AF793" s="83"/>
      <c r="AG793" s="83"/>
      <c r="AH793" s="83"/>
      <c r="AI793" s="83"/>
      <c r="AJ793" s="83"/>
      <c r="AK793" s="83"/>
      <c r="AL793" s="83"/>
      <c r="AM793" s="83"/>
      <c r="AN793" s="83"/>
      <c r="AO793" s="83"/>
      <c r="AP793" s="83"/>
      <c r="AQ793" s="83"/>
      <c r="AR793" s="83"/>
      <c r="AS793" s="83"/>
      <c r="AT793" s="83"/>
      <c r="AU793" s="83"/>
      <c r="AV793" s="83"/>
      <c r="AW793" s="83"/>
      <c r="AX793" s="83"/>
      <c r="AY793" s="83"/>
      <c r="AZ793" s="83"/>
      <c r="BA793" s="83"/>
      <c r="BB793" s="83"/>
    </row>
    <row r="794" spans="10:54" s="228" customFormat="1" x14ac:dyDescent="0.2">
      <c r="J794" s="361"/>
      <c r="K794" s="360"/>
      <c r="L794" s="343"/>
      <c r="M794" s="343"/>
      <c r="N794" s="170"/>
      <c r="O794" s="170"/>
      <c r="P794" s="170"/>
      <c r="Q794" s="170"/>
      <c r="R794" s="170"/>
      <c r="S794" s="170"/>
      <c r="T794" s="327">
        <v>793</v>
      </c>
      <c r="U794" s="373" t="s">
        <v>871</v>
      </c>
      <c r="V794" s="376">
        <v>2</v>
      </c>
      <c r="X794" s="270"/>
      <c r="Y794" s="270"/>
      <c r="Z794" s="376">
        <v>2</v>
      </c>
      <c r="AB794" s="83"/>
      <c r="AC794" s="83"/>
      <c r="AD794" s="83"/>
      <c r="AE794" s="83"/>
      <c r="AF794" s="83"/>
      <c r="AG794" s="83"/>
      <c r="AH794" s="83"/>
      <c r="AI794" s="83"/>
      <c r="AJ794" s="83"/>
      <c r="AK794" s="83"/>
      <c r="AL794" s="83"/>
      <c r="AM794" s="83"/>
      <c r="AN794" s="83"/>
      <c r="AO794" s="83"/>
      <c r="AP794" s="83"/>
      <c r="AQ794" s="83"/>
      <c r="AR794" s="83"/>
      <c r="AS794" s="83"/>
      <c r="AT794" s="83"/>
      <c r="AU794" s="83"/>
      <c r="AV794" s="83"/>
      <c r="AW794" s="83"/>
      <c r="AX794" s="83"/>
      <c r="AY794" s="83"/>
      <c r="AZ794" s="83"/>
      <c r="BA794" s="83"/>
      <c r="BB794" s="83"/>
    </row>
    <row r="795" spans="10:54" s="228" customFormat="1" x14ac:dyDescent="0.2">
      <c r="J795" s="361"/>
      <c r="K795" s="360"/>
      <c r="L795" s="343"/>
      <c r="M795" s="343"/>
      <c r="N795" s="170"/>
      <c r="O795" s="170"/>
      <c r="P795" s="170"/>
      <c r="Q795" s="170"/>
      <c r="R795" s="170"/>
      <c r="S795" s="170"/>
      <c r="T795" s="327">
        <v>794</v>
      </c>
      <c r="U795" s="373" t="s">
        <v>872</v>
      </c>
      <c r="V795" s="376">
        <v>2</v>
      </c>
      <c r="X795" s="270"/>
      <c r="Y795" s="270"/>
      <c r="Z795" s="376">
        <v>2</v>
      </c>
      <c r="AB795" s="83"/>
      <c r="AC795" s="83"/>
      <c r="AD795" s="83"/>
      <c r="AE795" s="83"/>
      <c r="AF795" s="83"/>
      <c r="AG795" s="83"/>
      <c r="AH795" s="83"/>
      <c r="AI795" s="83"/>
      <c r="AJ795" s="83"/>
      <c r="AK795" s="83"/>
      <c r="AL795" s="83"/>
      <c r="AM795" s="83"/>
      <c r="AN795" s="83"/>
      <c r="AO795" s="83"/>
      <c r="AP795" s="83"/>
      <c r="AQ795" s="83"/>
      <c r="AR795" s="83"/>
      <c r="AS795" s="83"/>
      <c r="AT795" s="83"/>
      <c r="AU795" s="83"/>
      <c r="AV795" s="83"/>
      <c r="AW795" s="83"/>
      <c r="AX795" s="83"/>
      <c r="AY795" s="83"/>
      <c r="AZ795" s="83"/>
      <c r="BA795" s="83"/>
      <c r="BB795" s="83"/>
    </row>
    <row r="796" spans="10:54" s="228" customFormat="1" x14ac:dyDescent="0.2">
      <c r="J796" s="361"/>
      <c r="K796" s="360"/>
      <c r="L796" s="343"/>
      <c r="M796" s="343"/>
      <c r="N796" s="170"/>
      <c r="O796" s="170"/>
      <c r="P796" s="170"/>
      <c r="Q796" s="170"/>
      <c r="R796" s="170"/>
      <c r="S796" s="170"/>
      <c r="T796" s="327">
        <v>795</v>
      </c>
      <c r="U796" s="373" t="s">
        <v>873</v>
      </c>
      <c r="V796" s="376">
        <v>2</v>
      </c>
      <c r="X796" s="270"/>
      <c r="Y796" s="270"/>
      <c r="Z796" s="376">
        <v>2</v>
      </c>
      <c r="AB796" s="83"/>
      <c r="AC796" s="83"/>
      <c r="AD796" s="83"/>
      <c r="AE796" s="83"/>
      <c r="AF796" s="83"/>
      <c r="AG796" s="83"/>
      <c r="AH796" s="83"/>
      <c r="AI796" s="83"/>
      <c r="AJ796" s="83"/>
      <c r="AK796" s="83"/>
      <c r="AL796" s="83"/>
      <c r="AM796" s="83"/>
      <c r="AN796" s="83"/>
      <c r="AO796" s="83"/>
      <c r="AP796" s="83"/>
      <c r="AQ796" s="83"/>
      <c r="AR796" s="83"/>
      <c r="AS796" s="83"/>
      <c r="AT796" s="83"/>
      <c r="AU796" s="83"/>
      <c r="AV796" s="83"/>
      <c r="AW796" s="83"/>
      <c r="AX796" s="83"/>
      <c r="AY796" s="83"/>
      <c r="AZ796" s="83"/>
      <c r="BA796" s="83"/>
      <c r="BB796" s="83"/>
    </row>
    <row r="797" spans="10:54" s="228" customFormat="1" x14ac:dyDescent="0.2">
      <c r="J797" s="361"/>
      <c r="K797" s="360"/>
      <c r="L797" s="343"/>
      <c r="M797" s="343"/>
      <c r="N797" s="170"/>
      <c r="O797" s="170"/>
      <c r="P797" s="170"/>
      <c r="Q797" s="170"/>
      <c r="R797" s="170"/>
      <c r="S797" s="170"/>
      <c r="T797" s="327">
        <v>796</v>
      </c>
      <c r="U797" s="373" t="s">
        <v>874</v>
      </c>
      <c r="V797" s="376">
        <v>2</v>
      </c>
      <c r="X797" s="270"/>
      <c r="Y797" s="270"/>
      <c r="Z797" s="376">
        <v>2</v>
      </c>
      <c r="AB797" s="83"/>
      <c r="AC797" s="83"/>
      <c r="AD797" s="83"/>
      <c r="AE797" s="83"/>
      <c r="AF797" s="83"/>
      <c r="AG797" s="83"/>
      <c r="AH797" s="83"/>
      <c r="AI797" s="83"/>
      <c r="AJ797" s="83"/>
      <c r="AK797" s="83"/>
      <c r="AL797" s="83"/>
      <c r="AM797" s="83"/>
      <c r="AN797" s="83"/>
      <c r="AO797" s="83"/>
      <c r="AP797" s="83"/>
      <c r="AQ797" s="83"/>
      <c r="AR797" s="83"/>
      <c r="AS797" s="83"/>
      <c r="AT797" s="83"/>
      <c r="AU797" s="83"/>
      <c r="AV797" s="83"/>
      <c r="AW797" s="83"/>
      <c r="AX797" s="83"/>
      <c r="AY797" s="83"/>
      <c r="AZ797" s="83"/>
      <c r="BA797" s="83"/>
      <c r="BB797" s="83"/>
    </row>
    <row r="798" spans="10:54" s="228" customFormat="1" x14ac:dyDescent="0.2">
      <c r="J798" s="361"/>
      <c r="K798" s="360"/>
      <c r="L798" s="343"/>
      <c r="M798" s="343"/>
      <c r="N798" s="170"/>
      <c r="O798" s="170"/>
      <c r="P798" s="170"/>
      <c r="Q798" s="170"/>
      <c r="R798" s="170"/>
      <c r="S798" s="170"/>
      <c r="T798" s="327">
        <v>797</v>
      </c>
      <c r="U798" s="373" t="s">
        <v>875</v>
      </c>
      <c r="V798" s="376">
        <v>2</v>
      </c>
      <c r="X798" s="270"/>
      <c r="Y798" s="270"/>
      <c r="Z798" s="376">
        <v>2</v>
      </c>
      <c r="AB798" s="83"/>
      <c r="AC798" s="83"/>
      <c r="AD798" s="83"/>
      <c r="AE798" s="83"/>
      <c r="AF798" s="83"/>
      <c r="AG798" s="83"/>
      <c r="AH798" s="83"/>
      <c r="AI798" s="83"/>
      <c r="AJ798" s="83"/>
      <c r="AK798" s="83"/>
      <c r="AL798" s="83"/>
      <c r="AM798" s="83"/>
      <c r="AN798" s="83"/>
      <c r="AO798" s="83"/>
      <c r="AP798" s="83"/>
      <c r="AQ798" s="83"/>
      <c r="AR798" s="83"/>
      <c r="AS798" s="83"/>
      <c r="AT798" s="83"/>
      <c r="AU798" s="83"/>
      <c r="AV798" s="83"/>
      <c r="AW798" s="83"/>
      <c r="AX798" s="83"/>
      <c r="AY798" s="83"/>
      <c r="AZ798" s="83"/>
      <c r="BA798" s="83"/>
      <c r="BB798" s="83"/>
    </row>
    <row r="799" spans="10:54" s="228" customFormat="1" x14ac:dyDescent="0.2">
      <c r="J799" s="361"/>
      <c r="K799" s="360"/>
      <c r="L799" s="343"/>
      <c r="M799" s="343"/>
      <c r="N799" s="170"/>
      <c r="O799" s="170"/>
      <c r="P799" s="170"/>
      <c r="Q799" s="170"/>
      <c r="R799" s="170"/>
      <c r="S799" s="170"/>
      <c r="T799" s="327">
        <v>798</v>
      </c>
      <c r="U799" s="373" t="s">
        <v>876</v>
      </c>
      <c r="V799" s="376">
        <v>2</v>
      </c>
      <c r="X799" s="270"/>
      <c r="Y799" s="270"/>
      <c r="Z799" s="376">
        <v>2</v>
      </c>
      <c r="AB799" s="83"/>
      <c r="AC799" s="83"/>
      <c r="AD799" s="83"/>
      <c r="AE799" s="83"/>
      <c r="AF799" s="83"/>
      <c r="AG799" s="83"/>
      <c r="AH799" s="83"/>
      <c r="AI799" s="83"/>
      <c r="AJ799" s="83"/>
      <c r="AK799" s="83"/>
      <c r="AL799" s="83"/>
      <c r="AM799" s="83"/>
      <c r="AN799" s="83"/>
      <c r="AO799" s="83"/>
      <c r="AP799" s="83"/>
      <c r="AQ799" s="83"/>
      <c r="AR799" s="83"/>
      <c r="AS799" s="83"/>
      <c r="AT799" s="83"/>
      <c r="AU799" s="83"/>
      <c r="AV799" s="83"/>
      <c r="AW799" s="83"/>
      <c r="AX799" s="83"/>
      <c r="AY799" s="83"/>
      <c r="AZ799" s="83"/>
      <c r="BA799" s="83"/>
      <c r="BB799" s="83"/>
    </row>
    <row r="800" spans="10:54" s="228" customFormat="1" x14ac:dyDescent="0.2">
      <c r="J800" s="361"/>
      <c r="K800" s="360"/>
      <c r="L800" s="343"/>
      <c r="M800" s="343"/>
      <c r="N800" s="170"/>
      <c r="O800" s="170"/>
      <c r="P800" s="170"/>
      <c r="Q800" s="170"/>
      <c r="R800" s="170"/>
      <c r="S800" s="170"/>
      <c r="T800" s="327">
        <v>799</v>
      </c>
      <c r="U800" s="373" t="s">
        <v>877</v>
      </c>
      <c r="V800" s="376">
        <v>2</v>
      </c>
      <c r="X800" s="270"/>
      <c r="Y800" s="270"/>
      <c r="Z800" s="376">
        <v>2</v>
      </c>
      <c r="AB800" s="83"/>
      <c r="AC800" s="83"/>
      <c r="AD800" s="83"/>
      <c r="AE800" s="83"/>
      <c r="AF800" s="83"/>
      <c r="AG800" s="83"/>
      <c r="AH800" s="83"/>
      <c r="AI800" s="83"/>
      <c r="AJ800" s="83"/>
      <c r="AK800" s="83"/>
      <c r="AL800" s="83"/>
      <c r="AM800" s="83"/>
      <c r="AN800" s="83"/>
      <c r="AO800" s="83"/>
      <c r="AP800" s="83"/>
      <c r="AQ800" s="83"/>
      <c r="AR800" s="83"/>
      <c r="AS800" s="83"/>
      <c r="AT800" s="83"/>
      <c r="AU800" s="83"/>
      <c r="AV800" s="83"/>
      <c r="AW800" s="83"/>
      <c r="AX800" s="83"/>
      <c r="AY800" s="83"/>
      <c r="AZ800" s="83"/>
      <c r="BA800" s="83"/>
      <c r="BB800" s="83"/>
    </row>
    <row r="801" spans="10:54" s="228" customFormat="1" x14ac:dyDescent="0.2">
      <c r="J801" s="361"/>
      <c r="K801" s="360"/>
      <c r="L801" s="343"/>
      <c r="M801" s="343"/>
      <c r="N801" s="170"/>
      <c r="O801" s="170"/>
      <c r="P801" s="170"/>
      <c r="Q801" s="170"/>
      <c r="R801" s="170"/>
      <c r="S801" s="170"/>
      <c r="T801" s="327">
        <v>800</v>
      </c>
      <c r="U801" s="373" t="s">
        <v>878</v>
      </c>
      <c r="V801" s="376">
        <v>2</v>
      </c>
      <c r="X801" s="270"/>
      <c r="Y801" s="270"/>
      <c r="Z801" s="376">
        <v>2</v>
      </c>
      <c r="AB801" s="83"/>
      <c r="AC801" s="83"/>
      <c r="AD801" s="83"/>
      <c r="AE801" s="83"/>
      <c r="AF801" s="83"/>
      <c r="AG801" s="83"/>
      <c r="AH801" s="83"/>
      <c r="AI801" s="83"/>
      <c r="AJ801" s="83"/>
      <c r="AK801" s="83"/>
      <c r="AL801" s="83"/>
      <c r="AM801" s="83"/>
      <c r="AN801" s="83"/>
      <c r="AO801" s="83"/>
      <c r="AP801" s="83"/>
      <c r="AQ801" s="83"/>
      <c r="AR801" s="83"/>
      <c r="AS801" s="83"/>
      <c r="AT801" s="83"/>
      <c r="AU801" s="83"/>
      <c r="AV801" s="83"/>
      <c r="AW801" s="83"/>
      <c r="AX801" s="83"/>
      <c r="AY801" s="83"/>
      <c r="AZ801" s="83"/>
      <c r="BA801" s="83"/>
      <c r="BB801" s="83"/>
    </row>
    <row r="802" spans="10:54" s="228" customFormat="1" x14ac:dyDescent="0.2">
      <c r="J802" s="361"/>
      <c r="K802" s="360"/>
      <c r="L802" s="343"/>
      <c r="M802" s="343"/>
      <c r="N802" s="170"/>
      <c r="O802" s="170"/>
      <c r="P802" s="170"/>
      <c r="Q802" s="170"/>
      <c r="R802" s="170"/>
      <c r="S802" s="170"/>
      <c r="T802" s="327">
        <v>801</v>
      </c>
      <c r="U802" s="373" t="s">
        <v>879</v>
      </c>
      <c r="V802" s="376">
        <v>2</v>
      </c>
      <c r="X802" s="270"/>
      <c r="Y802" s="270"/>
      <c r="Z802" s="376">
        <v>2</v>
      </c>
      <c r="AB802" s="83"/>
      <c r="AC802" s="83"/>
      <c r="AD802" s="83"/>
      <c r="AE802" s="83"/>
      <c r="AF802" s="83"/>
      <c r="AG802" s="83"/>
      <c r="AH802" s="83"/>
      <c r="AI802" s="83"/>
      <c r="AJ802" s="83"/>
      <c r="AK802" s="83"/>
      <c r="AL802" s="83"/>
      <c r="AM802" s="83"/>
      <c r="AN802" s="83"/>
      <c r="AO802" s="83"/>
      <c r="AP802" s="83"/>
      <c r="AQ802" s="83"/>
      <c r="AR802" s="83"/>
      <c r="AS802" s="83"/>
      <c r="AT802" s="83"/>
      <c r="AU802" s="83"/>
      <c r="AV802" s="83"/>
      <c r="AW802" s="83"/>
      <c r="AX802" s="83"/>
      <c r="AY802" s="83"/>
      <c r="AZ802" s="83"/>
      <c r="BA802" s="83"/>
      <c r="BB802" s="83"/>
    </row>
    <row r="803" spans="10:54" s="228" customFormat="1" x14ac:dyDescent="0.2">
      <c r="J803" s="361"/>
      <c r="K803" s="360"/>
      <c r="L803" s="343"/>
      <c r="M803" s="343"/>
      <c r="N803" s="170"/>
      <c r="O803" s="170"/>
      <c r="P803" s="170"/>
      <c r="Q803" s="170"/>
      <c r="R803" s="170"/>
      <c r="S803" s="170"/>
      <c r="T803" s="327">
        <v>802</v>
      </c>
      <c r="U803" s="373" t="s">
        <v>880</v>
      </c>
      <c r="V803" s="376">
        <v>2</v>
      </c>
      <c r="X803" s="270"/>
      <c r="Y803" s="270"/>
      <c r="Z803" s="376">
        <v>2</v>
      </c>
      <c r="AB803" s="83"/>
      <c r="AC803" s="83"/>
      <c r="AD803" s="83"/>
      <c r="AE803" s="83"/>
      <c r="AF803" s="83"/>
      <c r="AG803" s="83"/>
      <c r="AH803" s="83"/>
      <c r="AI803" s="83"/>
      <c r="AJ803" s="83"/>
      <c r="AK803" s="83"/>
      <c r="AL803" s="83"/>
      <c r="AM803" s="83"/>
      <c r="AN803" s="83"/>
      <c r="AO803" s="83"/>
      <c r="AP803" s="83"/>
      <c r="AQ803" s="83"/>
      <c r="AR803" s="83"/>
      <c r="AS803" s="83"/>
      <c r="AT803" s="83"/>
      <c r="AU803" s="83"/>
      <c r="AV803" s="83"/>
      <c r="AW803" s="83"/>
      <c r="AX803" s="83"/>
      <c r="AY803" s="83"/>
      <c r="AZ803" s="83"/>
      <c r="BA803" s="83"/>
      <c r="BB803" s="83"/>
    </row>
    <row r="804" spans="10:54" s="228" customFormat="1" x14ac:dyDescent="0.2">
      <c r="J804" s="361"/>
      <c r="K804" s="360"/>
      <c r="L804" s="343"/>
      <c r="M804" s="343"/>
      <c r="N804" s="170"/>
      <c r="O804" s="170"/>
      <c r="P804" s="170"/>
      <c r="Q804" s="170"/>
      <c r="R804" s="170"/>
      <c r="S804" s="170"/>
      <c r="T804" s="327">
        <v>803</v>
      </c>
      <c r="U804" s="373" t="s">
        <v>881</v>
      </c>
      <c r="V804" s="376">
        <v>2</v>
      </c>
      <c r="X804" s="270"/>
      <c r="Y804" s="270"/>
      <c r="Z804" s="376">
        <v>2</v>
      </c>
      <c r="AB804" s="83"/>
      <c r="AC804" s="83"/>
      <c r="AD804" s="83"/>
      <c r="AE804" s="83"/>
      <c r="AF804" s="83"/>
      <c r="AG804" s="83"/>
      <c r="AH804" s="83"/>
      <c r="AI804" s="83"/>
      <c r="AJ804" s="83"/>
      <c r="AK804" s="83"/>
      <c r="AL804" s="83"/>
      <c r="AM804" s="83"/>
      <c r="AN804" s="83"/>
      <c r="AO804" s="83"/>
      <c r="AP804" s="83"/>
      <c r="AQ804" s="83"/>
      <c r="AR804" s="83"/>
      <c r="AS804" s="83"/>
      <c r="AT804" s="83"/>
      <c r="AU804" s="83"/>
      <c r="AV804" s="83"/>
      <c r="AW804" s="83"/>
      <c r="AX804" s="83"/>
      <c r="AY804" s="83"/>
      <c r="AZ804" s="83"/>
      <c r="BA804" s="83"/>
      <c r="BB804" s="83"/>
    </row>
    <row r="805" spans="10:54" s="228" customFormat="1" x14ac:dyDescent="0.2">
      <c r="J805" s="361"/>
      <c r="K805" s="360"/>
      <c r="L805" s="343"/>
      <c r="M805" s="343"/>
      <c r="N805" s="170"/>
      <c r="O805" s="170"/>
      <c r="P805" s="170"/>
      <c r="Q805" s="170"/>
      <c r="R805" s="170"/>
      <c r="S805" s="170"/>
      <c r="T805" s="327">
        <v>804</v>
      </c>
      <c r="U805" s="373" t="s">
        <v>882</v>
      </c>
      <c r="V805" s="376">
        <v>2</v>
      </c>
      <c r="X805" s="270"/>
      <c r="Y805" s="270"/>
      <c r="Z805" s="376">
        <v>2</v>
      </c>
      <c r="AB805" s="83"/>
      <c r="AC805" s="83"/>
      <c r="AD805" s="83"/>
      <c r="AE805" s="83"/>
      <c r="AF805" s="83"/>
      <c r="AG805" s="83"/>
      <c r="AH805" s="83"/>
      <c r="AI805" s="83"/>
      <c r="AJ805" s="83"/>
      <c r="AK805" s="83"/>
      <c r="AL805" s="83"/>
      <c r="AM805" s="83"/>
      <c r="AN805" s="83"/>
      <c r="AO805" s="83"/>
      <c r="AP805" s="83"/>
      <c r="AQ805" s="83"/>
      <c r="AR805" s="83"/>
      <c r="AS805" s="83"/>
      <c r="AT805" s="83"/>
      <c r="AU805" s="83"/>
      <c r="AV805" s="83"/>
      <c r="AW805" s="83"/>
      <c r="AX805" s="83"/>
      <c r="AY805" s="83"/>
      <c r="AZ805" s="83"/>
      <c r="BA805" s="83"/>
      <c r="BB805" s="83"/>
    </row>
    <row r="806" spans="10:54" s="228" customFormat="1" x14ac:dyDescent="0.2">
      <c r="J806" s="361"/>
      <c r="K806" s="360"/>
      <c r="L806" s="343"/>
      <c r="M806" s="343"/>
      <c r="N806" s="170"/>
      <c r="O806" s="170"/>
      <c r="P806" s="170"/>
      <c r="Q806" s="170"/>
      <c r="R806" s="170"/>
      <c r="S806" s="170"/>
      <c r="T806" s="327">
        <v>805</v>
      </c>
      <c r="U806" s="373" t="s">
        <v>883</v>
      </c>
      <c r="V806" s="376">
        <v>2</v>
      </c>
      <c r="X806" s="270"/>
      <c r="Y806" s="270"/>
      <c r="Z806" s="376">
        <v>2</v>
      </c>
      <c r="AB806" s="83"/>
      <c r="AC806" s="83"/>
      <c r="AD806" s="83"/>
      <c r="AE806" s="83"/>
      <c r="AF806" s="83"/>
      <c r="AG806" s="83"/>
      <c r="AH806" s="83"/>
      <c r="AI806" s="83"/>
      <c r="AJ806" s="83"/>
      <c r="AK806" s="83"/>
      <c r="AL806" s="83"/>
      <c r="AM806" s="83"/>
      <c r="AN806" s="83"/>
      <c r="AO806" s="83"/>
      <c r="AP806" s="83"/>
      <c r="AQ806" s="83"/>
      <c r="AR806" s="83"/>
      <c r="AS806" s="83"/>
      <c r="AT806" s="83"/>
      <c r="AU806" s="83"/>
      <c r="AV806" s="83"/>
      <c r="AW806" s="83"/>
      <c r="AX806" s="83"/>
      <c r="AY806" s="83"/>
      <c r="AZ806" s="83"/>
      <c r="BA806" s="83"/>
      <c r="BB806" s="83"/>
    </row>
    <row r="807" spans="10:54" s="228" customFormat="1" x14ac:dyDescent="0.2">
      <c r="J807" s="361"/>
      <c r="K807" s="360"/>
      <c r="L807" s="343"/>
      <c r="M807" s="343"/>
      <c r="N807" s="170"/>
      <c r="O807" s="170"/>
      <c r="P807" s="170"/>
      <c r="Q807" s="170"/>
      <c r="R807" s="170"/>
      <c r="S807" s="170"/>
      <c r="T807" s="327">
        <v>806</v>
      </c>
      <c r="U807" s="373" t="s">
        <v>884</v>
      </c>
      <c r="V807" s="376">
        <v>2</v>
      </c>
      <c r="X807" s="270"/>
      <c r="Y807" s="270"/>
      <c r="Z807" s="376">
        <v>2</v>
      </c>
      <c r="AB807" s="83"/>
      <c r="AC807" s="83"/>
      <c r="AD807" s="83"/>
      <c r="AE807" s="83"/>
      <c r="AF807" s="83"/>
      <c r="AG807" s="83"/>
      <c r="AH807" s="83"/>
      <c r="AI807" s="83"/>
      <c r="AJ807" s="83"/>
      <c r="AK807" s="83"/>
      <c r="AL807" s="83"/>
      <c r="AM807" s="83"/>
      <c r="AN807" s="83"/>
      <c r="AO807" s="83"/>
      <c r="AP807" s="83"/>
      <c r="AQ807" s="83"/>
      <c r="AR807" s="83"/>
      <c r="AS807" s="83"/>
      <c r="AT807" s="83"/>
      <c r="AU807" s="83"/>
      <c r="AV807" s="83"/>
      <c r="AW807" s="83"/>
      <c r="AX807" s="83"/>
      <c r="AY807" s="83"/>
      <c r="AZ807" s="83"/>
      <c r="BA807" s="83"/>
      <c r="BB807" s="83"/>
    </row>
    <row r="808" spans="10:54" s="228" customFormat="1" x14ac:dyDescent="0.2">
      <c r="J808" s="361"/>
      <c r="K808" s="360"/>
      <c r="L808" s="343"/>
      <c r="M808" s="343"/>
      <c r="N808" s="170"/>
      <c r="O808" s="170"/>
      <c r="P808" s="170"/>
      <c r="Q808" s="170"/>
      <c r="R808" s="170"/>
      <c r="S808" s="170"/>
      <c r="T808" s="327">
        <v>807</v>
      </c>
      <c r="U808" s="373" t="s">
        <v>885</v>
      </c>
      <c r="V808" s="376">
        <v>2</v>
      </c>
      <c r="X808" s="270"/>
      <c r="Y808" s="270"/>
      <c r="Z808" s="376">
        <v>2</v>
      </c>
      <c r="AB808" s="83"/>
      <c r="AC808" s="83"/>
      <c r="AD808" s="83"/>
      <c r="AE808" s="83"/>
      <c r="AF808" s="83"/>
      <c r="AG808" s="83"/>
      <c r="AH808" s="83"/>
      <c r="AI808" s="83"/>
      <c r="AJ808" s="83"/>
      <c r="AK808" s="83"/>
      <c r="AL808" s="83"/>
      <c r="AM808" s="83"/>
      <c r="AN808" s="83"/>
      <c r="AO808" s="83"/>
      <c r="AP808" s="83"/>
      <c r="AQ808" s="83"/>
      <c r="AR808" s="83"/>
      <c r="AS808" s="83"/>
      <c r="AT808" s="83"/>
      <c r="AU808" s="83"/>
      <c r="AV808" s="83"/>
      <c r="AW808" s="83"/>
      <c r="AX808" s="83"/>
      <c r="AY808" s="83"/>
      <c r="AZ808" s="83"/>
      <c r="BA808" s="83"/>
      <c r="BB808" s="83"/>
    </row>
    <row r="809" spans="10:54" s="228" customFormat="1" x14ac:dyDescent="0.2">
      <c r="J809" s="361"/>
      <c r="K809" s="360"/>
      <c r="L809" s="343"/>
      <c r="M809" s="343"/>
      <c r="N809" s="170"/>
      <c r="O809" s="170"/>
      <c r="P809" s="170"/>
      <c r="Q809" s="170"/>
      <c r="R809" s="170"/>
      <c r="S809" s="170"/>
      <c r="T809" s="327">
        <v>808</v>
      </c>
      <c r="U809" s="373" t="s">
        <v>886</v>
      </c>
      <c r="V809" s="376">
        <v>2</v>
      </c>
      <c r="X809" s="270"/>
      <c r="Y809" s="270"/>
      <c r="Z809" s="376">
        <v>2</v>
      </c>
      <c r="AB809" s="83"/>
      <c r="AC809" s="83"/>
      <c r="AD809" s="83"/>
      <c r="AE809" s="83"/>
      <c r="AF809" s="83"/>
      <c r="AG809" s="83"/>
      <c r="AH809" s="83"/>
      <c r="AI809" s="83"/>
      <c r="AJ809" s="83"/>
      <c r="AK809" s="83"/>
      <c r="AL809" s="83"/>
      <c r="AM809" s="83"/>
      <c r="AN809" s="83"/>
      <c r="AO809" s="83"/>
      <c r="AP809" s="83"/>
      <c r="AQ809" s="83"/>
      <c r="AR809" s="83"/>
      <c r="AS809" s="83"/>
      <c r="AT809" s="83"/>
      <c r="AU809" s="83"/>
      <c r="AV809" s="83"/>
      <c r="AW809" s="83"/>
      <c r="AX809" s="83"/>
      <c r="AY809" s="83"/>
      <c r="AZ809" s="83"/>
      <c r="BA809" s="83"/>
      <c r="BB809" s="83"/>
    </row>
    <row r="810" spans="10:54" s="228" customFormat="1" x14ac:dyDescent="0.2">
      <c r="J810" s="361"/>
      <c r="K810" s="360"/>
      <c r="L810" s="343"/>
      <c r="M810" s="343"/>
      <c r="N810" s="170"/>
      <c r="O810" s="170"/>
      <c r="P810" s="170"/>
      <c r="Q810" s="170"/>
      <c r="R810" s="170"/>
      <c r="S810" s="170"/>
      <c r="T810" s="327">
        <v>809</v>
      </c>
      <c r="U810" s="373" t="s">
        <v>887</v>
      </c>
      <c r="V810" s="376">
        <v>2</v>
      </c>
      <c r="X810" s="270"/>
      <c r="Y810" s="270"/>
      <c r="Z810" s="376">
        <v>2</v>
      </c>
      <c r="AB810" s="83"/>
      <c r="AC810" s="83"/>
      <c r="AD810" s="83"/>
      <c r="AE810" s="83"/>
      <c r="AF810" s="83"/>
      <c r="AG810" s="83"/>
      <c r="AH810" s="83"/>
      <c r="AI810" s="83"/>
      <c r="AJ810" s="83"/>
      <c r="AK810" s="83"/>
      <c r="AL810" s="83"/>
      <c r="AM810" s="83"/>
      <c r="AN810" s="83"/>
      <c r="AO810" s="83"/>
      <c r="AP810" s="83"/>
      <c r="AQ810" s="83"/>
      <c r="AR810" s="83"/>
      <c r="AS810" s="83"/>
      <c r="AT810" s="83"/>
      <c r="AU810" s="83"/>
      <c r="AV810" s="83"/>
      <c r="AW810" s="83"/>
      <c r="AX810" s="83"/>
      <c r="AY810" s="83"/>
      <c r="AZ810" s="83"/>
      <c r="BA810" s="83"/>
      <c r="BB810" s="83"/>
    </row>
    <row r="811" spans="10:54" s="228" customFormat="1" x14ac:dyDescent="0.2">
      <c r="J811" s="361"/>
      <c r="K811" s="360"/>
      <c r="L811" s="343"/>
      <c r="M811" s="343"/>
      <c r="N811" s="170"/>
      <c r="O811" s="170"/>
      <c r="P811" s="170"/>
      <c r="Q811" s="170"/>
      <c r="R811" s="170"/>
      <c r="S811" s="170"/>
      <c r="T811" s="327">
        <v>810</v>
      </c>
      <c r="U811" s="373" t="s">
        <v>888</v>
      </c>
      <c r="V811" s="376">
        <v>2</v>
      </c>
      <c r="X811" s="270"/>
      <c r="Y811" s="270"/>
      <c r="Z811" s="376">
        <v>2</v>
      </c>
      <c r="AB811" s="83"/>
      <c r="AC811" s="83"/>
      <c r="AD811" s="83"/>
      <c r="AE811" s="83"/>
      <c r="AF811" s="83"/>
      <c r="AG811" s="83"/>
      <c r="AH811" s="83"/>
      <c r="AI811" s="83"/>
      <c r="AJ811" s="83"/>
      <c r="AK811" s="83"/>
      <c r="AL811" s="83"/>
      <c r="AM811" s="83"/>
      <c r="AN811" s="83"/>
      <c r="AO811" s="83"/>
      <c r="AP811" s="83"/>
      <c r="AQ811" s="83"/>
      <c r="AR811" s="83"/>
      <c r="AS811" s="83"/>
      <c r="AT811" s="83"/>
      <c r="AU811" s="83"/>
      <c r="AV811" s="83"/>
      <c r="AW811" s="83"/>
      <c r="AX811" s="83"/>
      <c r="AY811" s="83"/>
      <c r="AZ811" s="83"/>
      <c r="BA811" s="83"/>
      <c r="BB811" s="83"/>
    </row>
    <row r="812" spans="10:54" s="228" customFormat="1" x14ac:dyDescent="0.2">
      <c r="J812" s="361"/>
      <c r="K812" s="360"/>
      <c r="L812" s="343"/>
      <c r="M812" s="343"/>
      <c r="N812" s="170"/>
      <c r="O812" s="170"/>
      <c r="P812" s="170"/>
      <c r="Q812" s="170"/>
      <c r="R812" s="170"/>
      <c r="S812" s="170"/>
      <c r="T812" s="327">
        <v>811</v>
      </c>
      <c r="U812" s="373" t="s">
        <v>889</v>
      </c>
      <c r="V812" s="376">
        <v>2</v>
      </c>
      <c r="X812" s="270"/>
      <c r="Y812" s="270"/>
      <c r="Z812" s="376">
        <v>2</v>
      </c>
      <c r="AB812" s="83"/>
      <c r="AC812" s="83"/>
      <c r="AD812" s="83"/>
      <c r="AE812" s="83"/>
      <c r="AF812" s="83"/>
      <c r="AG812" s="83"/>
      <c r="AH812" s="83"/>
      <c r="AI812" s="83"/>
      <c r="AJ812" s="83"/>
      <c r="AK812" s="83"/>
      <c r="AL812" s="83"/>
      <c r="AM812" s="83"/>
      <c r="AN812" s="83"/>
      <c r="AO812" s="83"/>
      <c r="AP812" s="83"/>
      <c r="AQ812" s="83"/>
      <c r="AR812" s="83"/>
      <c r="AS812" s="83"/>
      <c r="AT812" s="83"/>
      <c r="AU812" s="83"/>
      <c r="AV812" s="83"/>
      <c r="AW812" s="83"/>
      <c r="AX812" s="83"/>
      <c r="AY812" s="83"/>
      <c r="AZ812" s="83"/>
      <c r="BA812" s="83"/>
      <c r="BB812" s="83"/>
    </row>
    <row r="813" spans="10:54" s="228" customFormat="1" x14ac:dyDescent="0.2">
      <c r="J813" s="361"/>
      <c r="K813" s="360"/>
      <c r="L813" s="343"/>
      <c r="M813" s="343"/>
      <c r="N813" s="170"/>
      <c r="O813" s="170"/>
      <c r="P813" s="170"/>
      <c r="Q813" s="170"/>
      <c r="R813" s="170"/>
      <c r="S813" s="170"/>
      <c r="T813" s="327">
        <v>812</v>
      </c>
      <c r="U813" s="373" t="s">
        <v>890</v>
      </c>
      <c r="V813" s="376">
        <v>2</v>
      </c>
      <c r="X813" s="270"/>
      <c r="Y813" s="270"/>
      <c r="Z813" s="376">
        <v>2</v>
      </c>
      <c r="AB813" s="83"/>
      <c r="AC813" s="83"/>
      <c r="AD813" s="83"/>
      <c r="AE813" s="83"/>
      <c r="AF813" s="83"/>
      <c r="AG813" s="83"/>
      <c r="AH813" s="83"/>
      <c r="AI813" s="83"/>
      <c r="AJ813" s="83"/>
      <c r="AK813" s="83"/>
      <c r="AL813" s="83"/>
      <c r="AM813" s="83"/>
      <c r="AN813" s="83"/>
      <c r="AO813" s="83"/>
      <c r="AP813" s="83"/>
      <c r="AQ813" s="83"/>
      <c r="AR813" s="83"/>
      <c r="AS813" s="83"/>
      <c r="AT813" s="83"/>
      <c r="AU813" s="83"/>
      <c r="AV813" s="83"/>
      <c r="AW813" s="83"/>
      <c r="AX813" s="83"/>
      <c r="AY813" s="83"/>
      <c r="AZ813" s="83"/>
      <c r="BA813" s="83"/>
      <c r="BB813" s="83"/>
    </row>
    <row r="814" spans="10:54" s="228" customFormat="1" x14ac:dyDescent="0.2">
      <c r="J814" s="361"/>
      <c r="K814" s="360"/>
      <c r="L814" s="343"/>
      <c r="M814" s="343"/>
      <c r="N814" s="170"/>
      <c r="O814" s="170"/>
      <c r="P814" s="170"/>
      <c r="Q814" s="170"/>
      <c r="R814" s="170"/>
      <c r="S814" s="170"/>
      <c r="T814" s="327">
        <v>813</v>
      </c>
      <c r="U814" s="373" t="s">
        <v>891</v>
      </c>
      <c r="V814" s="376">
        <v>2</v>
      </c>
      <c r="X814" s="270"/>
      <c r="Y814" s="270"/>
      <c r="Z814" s="376">
        <v>2</v>
      </c>
      <c r="AB814" s="83"/>
      <c r="AC814" s="83"/>
      <c r="AD814" s="83"/>
      <c r="AE814" s="83"/>
      <c r="AF814" s="83"/>
      <c r="AG814" s="83"/>
      <c r="AH814" s="83"/>
      <c r="AI814" s="83"/>
      <c r="AJ814" s="83"/>
      <c r="AK814" s="83"/>
      <c r="AL814" s="83"/>
      <c r="AM814" s="83"/>
      <c r="AN814" s="83"/>
      <c r="AO814" s="83"/>
      <c r="AP814" s="83"/>
      <c r="AQ814" s="83"/>
      <c r="AR814" s="83"/>
      <c r="AS814" s="83"/>
      <c r="AT814" s="83"/>
      <c r="AU814" s="83"/>
      <c r="AV814" s="83"/>
      <c r="AW814" s="83"/>
      <c r="AX814" s="83"/>
      <c r="AY814" s="83"/>
      <c r="AZ814" s="83"/>
      <c r="BA814" s="83"/>
      <c r="BB814" s="83"/>
    </row>
    <row r="815" spans="10:54" s="228" customFormat="1" x14ac:dyDescent="0.2">
      <c r="J815" s="361"/>
      <c r="K815" s="360"/>
      <c r="L815" s="343"/>
      <c r="M815" s="343"/>
      <c r="N815" s="170"/>
      <c r="O815" s="170"/>
      <c r="P815" s="170"/>
      <c r="Q815" s="170"/>
      <c r="R815" s="170"/>
      <c r="S815" s="170"/>
      <c r="T815" s="327">
        <v>814</v>
      </c>
      <c r="U815" s="373" t="s">
        <v>892</v>
      </c>
      <c r="V815" s="376">
        <v>2</v>
      </c>
      <c r="X815" s="270"/>
      <c r="Y815" s="270"/>
      <c r="Z815" s="376">
        <v>2</v>
      </c>
      <c r="AB815" s="83"/>
      <c r="AC815" s="83"/>
      <c r="AD815" s="83"/>
      <c r="AE815" s="83"/>
      <c r="AF815" s="83"/>
      <c r="AG815" s="83"/>
      <c r="AH815" s="83"/>
      <c r="AI815" s="83"/>
      <c r="AJ815" s="83"/>
      <c r="AK815" s="83"/>
      <c r="AL815" s="83"/>
      <c r="AM815" s="83"/>
      <c r="AN815" s="83"/>
      <c r="AO815" s="83"/>
      <c r="AP815" s="83"/>
      <c r="AQ815" s="83"/>
      <c r="AR815" s="83"/>
      <c r="AS815" s="83"/>
      <c r="AT815" s="83"/>
      <c r="AU815" s="83"/>
      <c r="AV815" s="83"/>
      <c r="AW815" s="83"/>
      <c r="AX815" s="83"/>
      <c r="AY815" s="83"/>
      <c r="AZ815" s="83"/>
      <c r="BA815" s="83"/>
      <c r="BB815" s="83"/>
    </row>
    <row r="816" spans="10:54" s="228" customFormat="1" x14ac:dyDescent="0.2">
      <c r="J816" s="361"/>
      <c r="K816" s="360"/>
      <c r="L816" s="343"/>
      <c r="M816" s="343"/>
      <c r="N816" s="170"/>
      <c r="O816" s="170"/>
      <c r="P816" s="170"/>
      <c r="Q816" s="170"/>
      <c r="R816" s="170"/>
      <c r="S816" s="170"/>
      <c r="T816" s="327">
        <v>815</v>
      </c>
      <c r="U816" s="373" t="s">
        <v>893</v>
      </c>
      <c r="V816" s="376">
        <v>2</v>
      </c>
      <c r="X816" s="270"/>
      <c r="Y816" s="270"/>
      <c r="Z816" s="376">
        <v>2</v>
      </c>
      <c r="AB816" s="83"/>
      <c r="AC816" s="83"/>
      <c r="AD816" s="83"/>
      <c r="AE816" s="83"/>
      <c r="AF816" s="83"/>
      <c r="AG816" s="83"/>
      <c r="AH816" s="83"/>
      <c r="AI816" s="83"/>
      <c r="AJ816" s="83"/>
      <c r="AK816" s="83"/>
      <c r="AL816" s="83"/>
      <c r="AM816" s="83"/>
      <c r="AN816" s="83"/>
      <c r="AO816" s="83"/>
      <c r="AP816" s="83"/>
      <c r="AQ816" s="83"/>
      <c r="AR816" s="83"/>
      <c r="AS816" s="83"/>
      <c r="AT816" s="83"/>
      <c r="AU816" s="83"/>
      <c r="AV816" s="83"/>
      <c r="AW816" s="83"/>
      <c r="AX816" s="83"/>
      <c r="AY816" s="83"/>
      <c r="AZ816" s="83"/>
      <c r="BA816" s="83"/>
      <c r="BB816" s="83"/>
    </row>
    <row r="817" spans="10:54" s="228" customFormat="1" x14ac:dyDescent="0.2">
      <c r="J817" s="361"/>
      <c r="K817" s="360"/>
      <c r="L817" s="343"/>
      <c r="M817" s="343"/>
      <c r="N817" s="170"/>
      <c r="O817" s="170"/>
      <c r="P817" s="170"/>
      <c r="Q817" s="170"/>
      <c r="R817" s="170"/>
      <c r="S817" s="170"/>
      <c r="T817" s="327">
        <v>816</v>
      </c>
      <c r="U817" s="373" t="s">
        <v>894</v>
      </c>
      <c r="V817" s="376">
        <v>2</v>
      </c>
      <c r="X817" s="270"/>
      <c r="Y817" s="270"/>
      <c r="Z817" s="376">
        <v>2</v>
      </c>
      <c r="AB817" s="83"/>
      <c r="AC817" s="83"/>
      <c r="AD817" s="83"/>
      <c r="AE817" s="83"/>
      <c r="AF817" s="83"/>
      <c r="AG817" s="83"/>
      <c r="AH817" s="83"/>
      <c r="AI817" s="83"/>
      <c r="AJ817" s="83"/>
      <c r="AK817" s="83"/>
      <c r="AL817" s="83"/>
      <c r="AM817" s="83"/>
      <c r="AN817" s="83"/>
      <c r="AO817" s="83"/>
      <c r="AP817" s="83"/>
      <c r="AQ817" s="83"/>
      <c r="AR817" s="83"/>
      <c r="AS817" s="83"/>
      <c r="AT817" s="83"/>
      <c r="AU817" s="83"/>
      <c r="AV817" s="83"/>
      <c r="AW817" s="83"/>
      <c r="AX817" s="83"/>
      <c r="AY817" s="83"/>
      <c r="AZ817" s="83"/>
      <c r="BA817" s="83"/>
      <c r="BB817" s="83"/>
    </row>
    <row r="818" spans="10:54" s="228" customFormat="1" x14ac:dyDescent="0.2">
      <c r="J818" s="361"/>
      <c r="K818" s="360"/>
      <c r="L818" s="343"/>
      <c r="M818" s="343"/>
      <c r="N818" s="170"/>
      <c r="O818" s="170"/>
      <c r="P818" s="170"/>
      <c r="Q818" s="170"/>
      <c r="R818" s="170"/>
      <c r="S818" s="170"/>
      <c r="T818" s="327">
        <v>817</v>
      </c>
      <c r="U818" s="373" t="s">
        <v>895</v>
      </c>
      <c r="V818" s="376">
        <v>2</v>
      </c>
      <c r="X818" s="270"/>
      <c r="Y818" s="270"/>
      <c r="Z818" s="376">
        <v>2</v>
      </c>
      <c r="AB818" s="83"/>
      <c r="AC818" s="83"/>
      <c r="AD818" s="83"/>
      <c r="AE818" s="83"/>
      <c r="AF818" s="83"/>
      <c r="AG818" s="83"/>
      <c r="AH818" s="83"/>
      <c r="AI818" s="83"/>
      <c r="AJ818" s="83"/>
      <c r="AK818" s="83"/>
      <c r="AL818" s="83"/>
      <c r="AM818" s="83"/>
      <c r="AN818" s="83"/>
      <c r="AO818" s="83"/>
      <c r="AP818" s="83"/>
      <c r="AQ818" s="83"/>
      <c r="AR818" s="83"/>
      <c r="AS818" s="83"/>
      <c r="AT818" s="83"/>
      <c r="AU818" s="83"/>
      <c r="AV818" s="83"/>
      <c r="AW818" s="83"/>
      <c r="AX818" s="83"/>
      <c r="AY818" s="83"/>
      <c r="AZ818" s="83"/>
      <c r="BA818" s="83"/>
      <c r="BB818" s="83"/>
    </row>
    <row r="819" spans="10:54" s="228" customFormat="1" x14ac:dyDescent="0.2">
      <c r="J819" s="361"/>
      <c r="K819" s="360"/>
      <c r="L819" s="343"/>
      <c r="M819" s="343"/>
      <c r="N819" s="170"/>
      <c r="O819" s="170"/>
      <c r="P819" s="170"/>
      <c r="Q819" s="170"/>
      <c r="R819" s="170"/>
      <c r="S819" s="170"/>
      <c r="T819" s="327">
        <v>818</v>
      </c>
      <c r="U819" s="373" t="s">
        <v>896</v>
      </c>
      <c r="V819" s="376">
        <v>2</v>
      </c>
      <c r="X819" s="270"/>
      <c r="Y819" s="270"/>
      <c r="Z819" s="376">
        <v>2</v>
      </c>
      <c r="AB819" s="83"/>
      <c r="AC819" s="83"/>
      <c r="AD819" s="83"/>
      <c r="AE819" s="83"/>
      <c r="AF819" s="83"/>
      <c r="AG819" s="83"/>
      <c r="AH819" s="83"/>
      <c r="AI819" s="83"/>
      <c r="AJ819" s="83"/>
      <c r="AK819" s="83"/>
      <c r="AL819" s="83"/>
      <c r="AM819" s="83"/>
      <c r="AN819" s="83"/>
      <c r="AO819" s="83"/>
      <c r="AP819" s="83"/>
      <c r="AQ819" s="83"/>
      <c r="AR819" s="83"/>
      <c r="AS819" s="83"/>
      <c r="AT819" s="83"/>
      <c r="AU819" s="83"/>
      <c r="AV819" s="83"/>
      <c r="AW819" s="83"/>
      <c r="AX819" s="83"/>
      <c r="AY819" s="83"/>
      <c r="AZ819" s="83"/>
      <c r="BA819" s="83"/>
      <c r="BB819" s="83"/>
    </row>
    <row r="820" spans="10:54" s="228" customFormat="1" x14ac:dyDescent="0.2">
      <c r="J820" s="361"/>
      <c r="K820" s="360"/>
      <c r="L820" s="343"/>
      <c r="M820" s="343"/>
      <c r="N820" s="170"/>
      <c r="O820" s="170"/>
      <c r="P820" s="170"/>
      <c r="Q820" s="170"/>
      <c r="R820" s="170"/>
      <c r="S820" s="170"/>
      <c r="T820" s="327">
        <v>819</v>
      </c>
      <c r="U820" s="373" t="s">
        <v>897</v>
      </c>
      <c r="V820" s="376">
        <v>2</v>
      </c>
      <c r="X820" s="270"/>
      <c r="Y820" s="270"/>
      <c r="Z820" s="376">
        <v>2</v>
      </c>
      <c r="AB820" s="83"/>
      <c r="AC820" s="83"/>
      <c r="AD820" s="83"/>
      <c r="AE820" s="83"/>
      <c r="AF820" s="83"/>
      <c r="AG820" s="83"/>
      <c r="AH820" s="83"/>
      <c r="AI820" s="83"/>
      <c r="AJ820" s="83"/>
      <c r="AK820" s="83"/>
      <c r="AL820" s="83"/>
      <c r="AM820" s="83"/>
      <c r="AN820" s="83"/>
      <c r="AO820" s="83"/>
      <c r="AP820" s="83"/>
      <c r="AQ820" s="83"/>
      <c r="AR820" s="83"/>
      <c r="AS820" s="83"/>
      <c r="AT820" s="83"/>
      <c r="AU820" s="83"/>
      <c r="AV820" s="83"/>
      <c r="AW820" s="83"/>
      <c r="AX820" s="83"/>
      <c r="AY820" s="83"/>
      <c r="AZ820" s="83"/>
      <c r="BA820" s="83"/>
      <c r="BB820" s="83"/>
    </row>
    <row r="821" spans="10:54" s="228" customFormat="1" x14ac:dyDescent="0.2">
      <c r="J821" s="361"/>
      <c r="K821" s="360"/>
      <c r="L821" s="343"/>
      <c r="M821" s="343"/>
      <c r="N821" s="170"/>
      <c r="O821" s="170"/>
      <c r="P821" s="170"/>
      <c r="Q821" s="170"/>
      <c r="R821" s="170"/>
      <c r="S821" s="170"/>
      <c r="T821" s="327">
        <v>820</v>
      </c>
      <c r="U821" s="373" t="s">
        <v>898</v>
      </c>
      <c r="V821" s="376">
        <v>2</v>
      </c>
      <c r="X821" s="270"/>
      <c r="Y821" s="270"/>
      <c r="Z821" s="376">
        <v>2</v>
      </c>
      <c r="AB821" s="83"/>
      <c r="AC821" s="83"/>
      <c r="AD821" s="83"/>
      <c r="AE821" s="83"/>
      <c r="AF821" s="83"/>
      <c r="AG821" s="83"/>
      <c r="AH821" s="83"/>
      <c r="AI821" s="83"/>
      <c r="AJ821" s="83"/>
      <c r="AK821" s="83"/>
      <c r="AL821" s="83"/>
      <c r="AM821" s="83"/>
      <c r="AN821" s="83"/>
      <c r="AO821" s="83"/>
      <c r="AP821" s="83"/>
      <c r="AQ821" s="83"/>
      <c r="AR821" s="83"/>
      <c r="AS821" s="83"/>
      <c r="AT821" s="83"/>
      <c r="AU821" s="83"/>
      <c r="AV821" s="83"/>
      <c r="AW821" s="83"/>
      <c r="AX821" s="83"/>
      <c r="AY821" s="83"/>
      <c r="AZ821" s="83"/>
      <c r="BA821" s="83"/>
      <c r="BB821" s="83"/>
    </row>
    <row r="822" spans="10:54" s="228" customFormat="1" x14ac:dyDescent="0.2">
      <c r="J822" s="361"/>
      <c r="K822" s="360"/>
      <c r="L822" s="343"/>
      <c r="M822" s="343"/>
      <c r="N822" s="170"/>
      <c r="O822" s="170"/>
      <c r="P822" s="170"/>
      <c r="Q822" s="170"/>
      <c r="R822" s="170"/>
      <c r="S822" s="170"/>
      <c r="T822" s="327">
        <v>821</v>
      </c>
      <c r="U822" s="373" t="s">
        <v>899</v>
      </c>
      <c r="V822" s="376">
        <v>2</v>
      </c>
      <c r="X822" s="270"/>
      <c r="Y822" s="270"/>
      <c r="Z822" s="376">
        <v>2</v>
      </c>
      <c r="AB822" s="83"/>
      <c r="AC822" s="83"/>
      <c r="AD822" s="83"/>
      <c r="AE822" s="83"/>
      <c r="AF822" s="83"/>
      <c r="AG822" s="83"/>
      <c r="AH822" s="83"/>
      <c r="AI822" s="83"/>
      <c r="AJ822" s="83"/>
      <c r="AK822" s="83"/>
      <c r="AL822" s="83"/>
      <c r="AM822" s="83"/>
      <c r="AN822" s="83"/>
      <c r="AO822" s="83"/>
      <c r="AP822" s="83"/>
      <c r="AQ822" s="83"/>
      <c r="AR822" s="83"/>
      <c r="AS822" s="83"/>
      <c r="AT822" s="83"/>
      <c r="AU822" s="83"/>
      <c r="AV822" s="83"/>
      <c r="AW822" s="83"/>
      <c r="AX822" s="83"/>
      <c r="AY822" s="83"/>
      <c r="AZ822" s="83"/>
      <c r="BA822" s="83"/>
      <c r="BB822" s="83"/>
    </row>
    <row r="823" spans="10:54" s="228" customFormat="1" x14ac:dyDescent="0.2">
      <c r="J823" s="361"/>
      <c r="K823" s="360"/>
      <c r="L823" s="343"/>
      <c r="M823" s="343"/>
      <c r="N823" s="170"/>
      <c r="O823" s="170"/>
      <c r="P823" s="170"/>
      <c r="Q823" s="170"/>
      <c r="R823" s="170"/>
      <c r="S823" s="170"/>
      <c r="T823" s="327">
        <v>822</v>
      </c>
      <c r="U823" s="373" t="s">
        <v>900</v>
      </c>
      <c r="V823" s="376">
        <v>1</v>
      </c>
      <c r="X823" s="270"/>
      <c r="Y823" s="270"/>
      <c r="Z823" s="376">
        <v>1</v>
      </c>
      <c r="AB823" s="83"/>
      <c r="AC823" s="83"/>
      <c r="AD823" s="83"/>
      <c r="AE823" s="83"/>
      <c r="AF823" s="83"/>
      <c r="AG823" s="83"/>
      <c r="AH823" s="83"/>
      <c r="AI823" s="83"/>
      <c r="AJ823" s="83"/>
      <c r="AK823" s="83"/>
      <c r="AL823" s="83"/>
      <c r="AM823" s="83"/>
      <c r="AN823" s="83"/>
      <c r="AO823" s="83"/>
      <c r="AP823" s="83"/>
      <c r="AQ823" s="83"/>
      <c r="AR823" s="83"/>
      <c r="AS823" s="83"/>
      <c r="AT823" s="83"/>
      <c r="AU823" s="83"/>
      <c r="AV823" s="83"/>
      <c r="AW823" s="83"/>
      <c r="AX823" s="83"/>
      <c r="AY823" s="83"/>
      <c r="AZ823" s="83"/>
      <c r="BA823" s="83"/>
      <c r="BB823" s="83"/>
    </row>
    <row r="824" spans="10:54" s="228" customFormat="1" x14ac:dyDescent="0.2">
      <c r="J824" s="361"/>
      <c r="K824" s="360"/>
      <c r="L824" s="343"/>
      <c r="M824" s="343"/>
      <c r="N824" s="170"/>
      <c r="O824" s="170"/>
      <c r="P824" s="170"/>
      <c r="Q824" s="170"/>
      <c r="R824" s="170"/>
      <c r="S824" s="170"/>
      <c r="T824" s="327">
        <v>823</v>
      </c>
      <c r="U824" s="373" t="s">
        <v>901</v>
      </c>
      <c r="V824" s="376">
        <v>2</v>
      </c>
      <c r="X824" s="270"/>
      <c r="Y824" s="270"/>
      <c r="Z824" s="376">
        <v>2</v>
      </c>
      <c r="AB824" s="83"/>
      <c r="AC824" s="83"/>
      <c r="AD824" s="83"/>
      <c r="AE824" s="83"/>
      <c r="AF824" s="83"/>
      <c r="AG824" s="83"/>
      <c r="AH824" s="83"/>
      <c r="AI824" s="83"/>
      <c r="AJ824" s="83"/>
      <c r="AK824" s="83"/>
      <c r="AL824" s="83"/>
      <c r="AM824" s="83"/>
      <c r="AN824" s="83"/>
      <c r="AO824" s="83"/>
      <c r="AP824" s="83"/>
      <c r="AQ824" s="83"/>
      <c r="AR824" s="83"/>
      <c r="AS824" s="83"/>
      <c r="AT824" s="83"/>
      <c r="AU824" s="83"/>
      <c r="AV824" s="83"/>
      <c r="AW824" s="83"/>
      <c r="AX824" s="83"/>
      <c r="AY824" s="83"/>
      <c r="AZ824" s="83"/>
      <c r="BA824" s="83"/>
      <c r="BB824" s="83"/>
    </row>
    <row r="825" spans="10:54" s="228" customFormat="1" x14ac:dyDescent="0.2">
      <c r="J825" s="361"/>
      <c r="K825" s="360"/>
      <c r="L825" s="343"/>
      <c r="M825" s="343"/>
      <c r="N825" s="170"/>
      <c r="O825" s="170"/>
      <c r="P825" s="170"/>
      <c r="Q825" s="170"/>
      <c r="R825" s="170"/>
      <c r="S825" s="170"/>
      <c r="T825" s="327">
        <v>824</v>
      </c>
      <c r="U825" s="373" t="s">
        <v>902</v>
      </c>
      <c r="V825" s="376">
        <v>2</v>
      </c>
      <c r="X825" s="270"/>
      <c r="Y825" s="270"/>
      <c r="Z825" s="376">
        <v>2</v>
      </c>
      <c r="AB825" s="83"/>
      <c r="AC825" s="83"/>
      <c r="AD825" s="83"/>
      <c r="AE825" s="83"/>
      <c r="AF825" s="83"/>
      <c r="AG825" s="83"/>
      <c r="AH825" s="83"/>
      <c r="AI825" s="83"/>
      <c r="AJ825" s="83"/>
      <c r="AK825" s="83"/>
      <c r="AL825" s="83"/>
      <c r="AM825" s="83"/>
      <c r="AN825" s="83"/>
      <c r="AO825" s="83"/>
      <c r="AP825" s="83"/>
      <c r="AQ825" s="83"/>
      <c r="AR825" s="83"/>
      <c r="AS825" s="83"/>
      <c r="AT825" s="83"/>
      <c r="AU825" s="83"/>
      <c r="AV825" s="83"/>
      <c r="AW825" s="83"/>
      <c r="AX825" s="83"/>
      <c r="AY825" s="83"/>
      <c r="AZ825" s="83"/>
      <c r="BA825" s="83"/>
      <c r="BB825" s="83"/>
    </row>
    <row r="826" spans="10:54" s="228" customFormat="1" x14ac:dyDescent="0.2">
      <c r="J826" s="361"/>
      <c r="K826" s="360"/>
      <c r="L826" s="343"/>
      <c r="M826" s="343"/>
      <c r="N826" s="170"/>
      <c r="O826" s="170"/>
      <c r="P826" s="170"/>
      <c r="Q826" s="170"/>
      <c r="R826" s="170"/>
      <c r="S826" s="170"/>
      <c r="T826" s="327">
        <v>825</v>
      </c>
      <c r="U826" s="373" t="s">
        <v>903</v>
      </c>
      <c r="V826" s="376">
        <v>1</v>
      </c>
      <c r="X826" s="270"/>
      <c r="Y826" s="270"/>
      <c r="Z826" s="376">
        <v>1</v>
      </c>
      <c r="AB826" s="83"/>
      <c r="AC826" s="83"/>
      <c r="AD826" s="83"/>
      <c r="AE826" s="83"/>
      <c r="AF826" s="83"/>
      <c r="AG826" s="83"/>
      <c r="AH826" s="83"/>
      <c r="AI826" s="83"/>
      <c r="AJ826" s="83"/>
      <c r="AK826" s="83"/>
      <c r="AL826" s="83"/>
      <c r="AM826" s="83"/>
      <c r="AN826" s="83"/>
      <c r="AO826" s="83"/>
      <c r="AP826" s="83"/>
      <c r="AQ826" s="83"/>
      <c r="AR826" s="83"/>
      <c r="AS826" s="83"/>
      <c r="AT826" s="83"/>
      <c r="AU826" s="83"/>
      <c r="AV826" s="83"/>
      <c r="AW826" s="83"/>
      <c r="AX826" s="83"/>
      <c r="AY826" s="83"/>
      <c r="AZ826" s="83"/>
      <c r="BA826" s="83"/>
      <c r="BB826" s="83"/>
    </row>
    <row r="827" spans="10:54" s="228" customFormat="1" x14ac:dyDescent="0.2">
      <c r="J827" s="361"/>
      <c r="K827" s="360"/>
      <c r="L827" s="343"/>
      <c r="M827" s="343"/>
      <c r="N827" s="170"/>
      <c r="O827" s="170"/>
      <c r="P827" s="170"/>
      <c r="Q827" s="170"/>
      <c r="R827" s="170"/>
      <c r="S827" s="170"/>
      <c r="T827" s="327">
        <v>826</v>
      </c>
      <c r="U827" s="373" t="s">
        <v>904</v>
      </c>
      <c r="V827" s="376">
        <v>2</v>
      </c>
      <c r="X827" s="270"/>
      <c r="Y827" s="270"/>
      <c r="Z827" s="376">
        <v>2</v>
      </c>
      <c r="AB827" s="83"/>
      <c r="AC827" s="83"/>
      <c r="AD827" s="83"/>
      <c r="AE827" s="83"/>
      <c r="AF827" s="83"/>
      <c r="AG827" s="83"/>
      <c r="AH827" s="83"/>
      <c r="AI827" s="83"/>
      <c r="AJ827" s="83"/>
      <c r="AK827" s="83"/>
      <c r="AL827" s="83"/>
      <c r="AM827" s="83"/>
      <c r="AN827" s="83"/>
      <c r="AO827" s="83"/>
      <c r="AP827" s="83"/>
      <c r="AQ827" s="83"/>
      <c r="AR827" s="83"/>
      <c r="AS827" s="83"/>
      <c r="AT827" s="83"/>
      <c r="AU827" s="83"/>
      <c r="AV827" s="83"/>
      <c r="AW827" s="83"/>
      <c r="AX827" s="83"/>
      <c r="AY827" s="83"/>
      <c r="AZ827" s="83"/>
      <c r="BA827" s="83"/>
      <c r="BB827" s="83"/>
    </row>
    <row r="828" spans="10:54" s="228" customFormat="1" x14ac:dyDescent="0.2">
      <c r="J828" s="361"/>
      <c r="K828" s="360"/>
      <c r="L828" s="343"/>
      <c r="M828" s="343"/>
      <c r="N828" s="170"/>
      <c r="O828" s="170"/>
      <c r="P828" s="170"/>
      <c r="Q828" s="170"/>
      <c r="R828" s="170"/>
      <c r="S828" s="170"/>
      <c r="T828" s="327">
        <v>827</v>
      </c>
      <c r="U828" s="373" t="s">
        <v>905</v>
      </c>
      <c r="V828" s="376">
        <v>1</v>
      </c>
      <c r="X828" s="270"/>
      <c r="Y828" s="270"/>
      <c r="Z828" s="376">
        <v>1</v>
      </c>
      <c r="AB828" s="83"/>
      <c r="AC828" s="83"/>
      <c r="AD828" s="83"/>
      <c r="AE828" s="83"/>
      <c r="AF828" s="83"/>
      <c r="AG828" s="83"/>
      <c r="AH828" s="83"/>
      <c r="AI828" s="83"/>
      <c r="AJ828" s="83"/>
      <c r="AK828" s="83"/>
      <c r="AL828" s="83"/>
      <c r="AM828" s="83"/>
      <c r="AN828" s="83"/>
      <c r="AO828" s="83"/>
      <c r="AP828" s="83"/>
      <c r="AQ828" s="83"/>
      <c r="AR828" s="83"/>
      <c r="AS828" s="83"/>
      <c r="AT828" s="83"/>
      <c r="AU828" s="83"/>
      <c r="AV828" s="83"/>
      <c r="AW828" s="83"/>
      <c r="AX828" s="83"/>
      <c r="AY828" s="83"/>
      <c r="AZ828" s="83"/>
      <c r="BA828" s="83"/>
      <c r="BB828" s="83"/>
    </row>
    <row r="829" spans="10:54" s="228" customFormat="1" x14ac:dyDescent="0.2">
      <c r="J829" s="361"/>
      <c r="K829" s="360"/>
      <c r="L829" s="343"/>
      <c r="M829" s="343"/>
      <c r="N829" s="170"/>
      <c r="O829" s="170"/>
      <c r="P829" s="170"/>
      <c r="Q829" s="170"/>
      <c r="R829" s="170"/>
      <c r="S829" s="170"/>
      <c r="T829" s="327">
        <v>828</v>
      </c>
      <c r="U829" s="373" t="s">
        <v>906</v>
      </c>
      <c r="V829" s="376">
        <v>1</v>
      </c>
      <c r="X829" s="270"/>
      <c r="Y829" s="270"/>
      <c r="Z829" s="376">
        <v>1</v>
      </c>
      <c r="AB829" s="83"/>
      <c r="AC829" s="83"/>
      <c r="AD829" s="83"/>
      <c r="AE829" s="83"/>
      <c r="AF829" s="83"/>
      <c r="AG829" s="83"/>
      <c r="AH829" s="83"/>
      <c r="AI829" s="83"/>
      <c r="AJ829" s="83"/>
      <c r="AK829" s="83"/>
      <c r="AL829" s="83"/>
      <c r="AM829" s="83"/>
      <c r="AN829" s="83"/>
      <c r="AO829" s="83"/>
      <c r="AP829" s="83"/>
      <c r="AQ829" s="83"/>
      <c r="AR829" s="83"/>
      <c r="AS829" s="83"/>
      <c r="AT829" s="83"/>
      <c r="AU829" s="83"/>
      <c r="AV829" s="83"/>
      <c r="AW829" s="83"/>
      <c r="AX829" s="83"/>
      <c r="AY829" s="83"/>
      <c r="AZ829" s="83"/>
      <c r="BA829" s="83"/>
      <c r="BB829" s="83"/>
    </row>
    <row r="830" spans="10:54" s="228" customFormat="1" x14ac:dyDescent="0.2">
      <c r="J830" s="361"/>
      <c r="K830" s="360"/>
      <c r="L830" s="343"/>
      <c r="M830" s="343"/>
      <c r="N830" s="170"/>
      <c r="O830" s="170"/>
      <c r="P830" s="170"/>
      <c r="Q830" s="170"/>
      <c r="R830" s="170"/>
      <c r="S830" s="170"/>
      <c r="T830" s="327">
        <v>829</v>
      </c>
      <c r="U830" s="373" t="s">
        <v>907</v>
      </c>
      <c r="V830" s="376">
        <v>2</v>
      </c>
      <c r="X830" s="270"/>
      <c r="Y830" s="270"/>
      <c r="Z830" s="376">
        <v>2</v>
      </c>
      <c r="AB830" s="83"/>
      <c r="AC830" s="83"/>
      <c r="AD830" s="83"/>
      <c r="AE830" s="83"/>
      <c r="AF830" s="83"/>
      <c r="AG830" s="83"/>
      <c r="AH830" s="83"/>
      <c r="AI830" s="83"/>
      <c r="AJ830" s="83"/>
      <c r="AK830" s="83"/>
      <c r="AL830" s="83"/>
      <c r="AM830" s="83"/>
      <c r="AN830" s="83"/>
      <c r="AO830" s="83"/>
      <c r="AP830" s="83"/>
      <c r="AQ830" s="83"/>
      <c r="AR830" s="83"/>
      <c r="AS830" s="83"/>
      <c r="AT830" s="83"/>
      <c r="AU830" s="83"/>
      <c r="AV830" s="83"/>
      <c r="AW830" s="83"/>
      <c r="AX830" s="83"/>
      <c r="AY830" s="83"/>
      <c r="AZ830" s="83"/>
      <c r="BA830" s="83"/>
      <c r="BB830" s="83"/>
    </row>
    <row r="831" spans="10:54" s="228" customFormat="1" x14ac:dyDescent="0.2">
      <c r="J831" s="361"/>
      <c r="K831" s="360"/>
      <c r="L831" s="343"/>
      <c r="M831" s="343"/>
      <c r="N831" s="170"/>
      <c r="O831" s="170"/>
      <c r="P831" s="170"/>
      <c r="Q831" s="170"/>
      <c r="R831" s="170"/>
      <c r="S831" s="170"/>
      <c r="T831" s="327">
        <v>830</v>
      </c>
      <c r="U831" s="373" t="s">
        <v>908</v>
      </c>
      <c r="V831" s="376">
        <v>2</v>
      </c>
      <c r="X831" s="270"/>
      <c r="Y831" s="270"/>
      <c r="Z831" s="376">
        <v>2</v>
      </c>
      <c r="AB831" s="83"/>
      <c r="AC831" s="83"/>
      <c r="AD831" s="83"/>
      <c r="AE831" s="83"/>
      <c r="AF831" s="83"/>
      <c r="AG831" s="83"/>
      <c r="AH831" s="83"/>
      <c r="AI831" s="83"/>
      <c r="AJ831" s="83"/>
      <c r="AK831" s="83"/>
      <c r="AL831" s="83"/>
      <c r="AM831" s="83"/>
      <c r="AN831" s="83"/>
      <c r="AO831" s="83"/>
      <c r="AP831" s="83"/>
      <c r="AQ831" s="83"/>
      <c r="AR831" s="83"/>
      <c r="AS831" s="83"/>
      <c r="AT831" s="83"/>
      <c r="AU831" s="83"/>
      <c r="AV831" s="83"/>
      <c r="AW831" s="83"/>
      <c r="AX831" s="83"/>
      <c r="AY831" s="83"/>
      <c r="AZ831" s="83"/>
      <c r="BA831" s="83"/>
      <c r="BB831" s="83"/>
    </row>
    <row r="832" spans="10:54" s="228" customFormat="1" x14ac:dyDescent="0.2">
      <c r="J832" s="361"/>
      <c r="K832" s="360"/>
      <c r="L832" s="343"/>
      <c r="M832" s="343"/>
      <c r="N832" s="170"/>
      <c r="O832" s="170"/>
      <c r="P832" s="170"/>
      <c r="Q832" s="170"/>
      <c r="R832" s="170"/>
      <c r="S832" s="170"/>
      <c r="T832" s="327">
        <v>831</v>
      </c>
      <c r="U832" s="373" t="s">
        <v>909</v>
      </c>
      <c r="V832" s="376">
        <v>2</v>
      </c>
      <c r="X832" s="270"/>
      <c r="Y832" s="270"/>
      <c r="Z832" s="376">
        <v>2</v>
      </c>
      <c r="AB832" s="83"/>
      <c r="AC832" s="83"/>
      <c r="AD832" s="83"/>
      <c r="AE832" s="83"/>
      <c r="AF832" s="83"/>
      <c r="AG832" s="83"/>
      <c r="AH832" s="83"/>
      <c r="AI832" s="83"/>
      <c r="AJ832" s="83"/>
      <c r="AK832" s="83"/>
      <c r="AL832" s="83"/>
      <c r="AM832" s="83"/>
      <c r="AN832" s="83"/>
      <c r="AO832" s="83"/>
      <c r="AP832" s="83"/>
      <c r="AQ832" s="83"/>
      <c r="AR832" s="83"/>
      <c r="AS832" s="83"/>
      <c r="AT832" s="83"/>
      <c r="AU832" s="83"/>
      <c r="AV832" s="83"/>
      <c r="AW832" s="83"/>
      <c r="AX832" s="83"/>
      <c r="AY832" s="83"/>
      <c r="AZ832" s="83"/>
      <c r="BA832" s="83"/>
      <c r="BB832" s="83"/>
    </row>
    <row r="833" spans="10:54" s="228" customFormat="1" x14ac:dyDescent="0.2">
      <c r="J833" s="361"/>
      <c r="K833" s="360"/>
      <c r="L833" s="343"/>
      <c r="M833" s="343"/>
      <c r="N833" s="170"/>
      <c r="O833" s="170"/>
      <c r="P833" s="170"/>
      <c r="Q833" s="170"/>
      <c r="R833" s="170"/>
      <c r="S833" s="170"/>
      <c r="T833" s="327">
        <v>832</v>
      </c>
      <c r="U833" s="373" t="s">
        <v>910</v>
      </c>
      <c r="V833" s="376">
        <v>2</v>
      </c>
      <c r="X833" s="270"/>
      <c r="Y833" s="270"/>
      <c r="Z833" s="376">
        <v>2</v>
      </c>
      <c r="AB833" s="83"/>
      <c r="AC833" s="83"/>
      <c r="AD833" s="83"/>
      <c r="AE833" s="83"/>
      <c r="AF833" s="83"/>
      <c r="AG833" s="83"/>
      <c r="AH833" s="83"/>
      <c r="AI833" s="83"/>
      <c r="AJ833" s="83"/>
      <c r="AK833" s="83"/>
      <c r="AL833" s="83"/>
      <c r="AM833" s="83"/>
      <c r="AN833" s="83"/>
      <c r="AO833" s="83"/>
      <c r="AP833" s="83"/>
      <c r="AQ833" s="83"/>
      <c r="AR833" s="83"/>
      <c r="AS833" s="83"/>
      <c r="AT833" s="83"/>
      <c r="AU833" s="83"/>
      <c r="AV833" s="83"/>
      <c r="AW833" s="83"/>
      <c r="AX833" s="83"/>
      <c r="AY833" s="83"/>
      <c r="AZ833" s="83"/>
      <c r="BA833" s="83"/>
      <c r="BB833" s="83"/>
    </row>
    <row r="834" spans="10:54" s="228" customFormat="1" x14ac:dyDescent="0.2">
      <c r="J834" s="361"/>
      <c r="K834" s="360"/>
      <c r="L834" s="343"/>
      <c r="M834" s="343"/>
      <c r="N834" s="170"/>
      <c r="O834" s="170"/>
      <c r="P834" s="170"/>
      <c r="Q834" s="170"/>
      <c r="R834" s="170"/>
      <c r="S834" s="170"/>
      <c r="T834" s="327">
        <v>833</v>
      </c>
      <c r="U834" s="373" t="s">
        <v>911</v>
      </c>
      <c r="V834" s="376">
        <v>2</v>
      </c>
      <c r="X834" s="270"/>
      <c r="Y834" s="270"/>
      <c r="Z834" s="376">
        <v>2</v>
      </c>
      <c r="AB834" s="83"/>
      <c r="AC834" s="83"/>
      <c r="AD834" s="83"/>
      <c r="AE834" s="83"/>
      <c r="AF834" s="83"/>
      <c r="AG834" s="83"/>
      <c r="AH834" s="83"/>
      <c r="AI834" s="83"/>
      <c r="AJ834" s="83"/>
      <c r="AK834" s="83"/>
      <c r="AL834" s="83"/>
      <c r="AM834" s="83"/>
      <c r="AN834" s="83"/>
      <c r="AO834" s="83"/>
      <c r="AP834" s="83"/>
      <c r="AQ834" s="83"/>
      <c r="AR834" s="83"/>
      <c r="AS834" s="83"/>
      <c r="AT834" s="83"/>
      <c r="AU834" s="83"/>
      <c r="AV834" s="83"/>
      <c r="AW834" s="83"/>
      <c r="AX834" s="83"/>
      <c r="AY834" s="83"/>
      <c r="AZ834" s="83"/>
      <c r="BA834" s="83"/>
      <c r="BB834" s="83"/>
    </row>
    <row r="835" spans="10:54" s="228" customFormat="1" x14ac:dyDescent="0.2">
      <c r="J835" s="361"/>
      <c r="K835" s="360"/>
      <c r="L835" s="343"/>
      <c r="M835" s="343"/>
      <c r="N835" s="170"/>
      <c r="O835" s="170"/>
      <c r="P835" s="170"/>
      <c r="Q835" s="170"/>
      <c r="R835" s="170"/>
      <c r="S835" s="170"/>
      <c r="T835" s="327">
        <v>834</v>
      </c>
      <c r="U835" s="373" t="s">
        <v>912</v>
      </c>
      <c r="V835" s="376">
        <v>2</v>
      </c>
      <c r="X835" s="270"/>
      <c r="Y835" s="270"/>
      <c r="Z835" s="376">
        <v>2</v>
      </c>
      <c r="AB835" s="83"/>
      <c r="AC835" s="83"/>
      <c r="AD835" s="83"/>
      <c r="AE835" s="83"/>
      <c r="AF835" s="83"/>
      <c r="AG835" s="83"/>
      <c r="AH835" s="83"/>
      <c r="AI835" s="83"/>
      <c r="AJ835" s="83"/>
      <c r="AK835" s="83"/>
      <c r="AL835" s="83"/>
      <c r="AM835" s="83"/>
      <c r="AN835" s="83"/>
      <c r="AO835" s="83"/>
      <c r="AP835" s="83"/>
      <c r="AQ835" s="83"/>
      <c r="AR835" s="83"/>
      <c r="AS835" s="83"/>
      <c r="AT835" s="83"/>
      <c r="AU835" s="83"/>
      <c r="AV835" s="83"/>
      <c r="AW835" s="83"/>
      <c r="AX835" s="83"/>
      <c r="AY835" s="83"/>
      <c r="AZ835" s="83"/>
      <c r="BA835" s="83"/>
      <c r="BB835" s="83"/>
    </row>
    <row r="836" spans="10:54" s="228" customFormat="1" x14ac:dyDescent="0.2">
      <c r="J836" s="361"/>
      <c r="K836" s="360"/>
      <c r="L836" s="343"/>
      <c r="M836" s="343"/>
      <c r="N836" s="170"/>
      <c r="O836" s="170"/>
      <c r="P836" s="170"/>
      <c r="Q836" s="170"/>
      <c r="R836" s="170"/>
      <c r="S836" s="170"/>
      <c r="T836" s="327">
        <v>835</v>
      </c>
      <c r="U836" s="373" t="s">
        <v>913</v>
      </c>
      <c r="V836" s="376">
        <v>2</v>
      </c>
      <c r="X836" s="270"/>
      <c r="Y836" s="270"/>
      <c r="Z836" s="376">
        <v>2</v>
      </c>
      <c r="AB836" s="83"/>
      <c r="AC836" s="83"/>
      <c r="AD836" s="83"/>
      <c r="AE836" s="83"/>
      <c r="AF836" s="83"/>
      <c r="AG836" s="83"/>
      <c r="AH836" s="83"/>
      <c r="AI836" s="83"/>
      <c r="AJ836" s="83"/>
      <c r="AK836" s="83"/>
      <c r="AL836" s="83"/>
      <c r="AM836" s="83"/>
      <c r="AN836" s="83"/>
      <c r="AO836" s="83"/>
      <c r="AP836" s="83"/>
      <c r="AQ836" s="83"/>
      <c r="AR836" s="83"/>
      <c r="AS836" s="83"/>
      <c r="AT836" s="83"/>
      <c r="AU836" s="83"/>
      <c r="AV836" s="83"/>
      <c r="AW836" s="83"/>
      <c r="AX836" s="83"/>
      <c r="AY836" s="83"/>
      <c r="AZ836" s="83"/>
      <c r="BA836" s="83"/>
      <c r="BB836" s="83"/>
    </row>
    <row r="837" spans="10:54" s="228" customFormat="1" x14ac:dyDescent="0.2">
      <c r="J837" s="361"/>
      <c r="K837" s="360"/>
      <c r="L837" s="343"/>
      <c r="M837" s="343"/>
      <c r="N837" s="170"/>
      <c r="O837" s="170"/>
      <c r="P837" s="170"/>
      <c r="Q837" s="170"/>
      <c r="R837" s="170"/>
      <c r="S837" s="170"/>
      <c r="T837" s="327">
        <v>836</v>
      </c>
      <c r="U837" s="373" t="s">
        <v>914</v>
      </c>
      <c r="V837" s="376">
        <v>2</v>
      </c>
      <c r="X837" s="270"/>
      <c r="Y837" s="270"/>
      <c r="Z837" s="376">
        <v>2</v>
      </c>
      <c r="AB837" s="83"/>
      <c r="AC837" s="83"/>
      <c r="AD837" s="83"/>
      <c r="AE837" s="83"/>
      <c r="AF837" s="83"/>
      <c r="AG837" s="83"/>
      <c r="AH837" s="83"/>
      <c r="AI837" s="83"/>
      <c r="AJ837" s="83"/>
      <c r="AK837" s="83"/>
      <c r="AL837" s="83"/>
      <c r="AM837" s="83"/>
      <c r="AN837" s="83"/>
      <c r="AO837" s="83"/>
      <c r="AP837" s="83"/>
      <c r="AQ837" s="83"/>
      <c r="AR837" s="83"/>
      <c r="AS837" s="83"/>
      <c r="AT837" s="83"/>
      <c r="AU837" s="83"/>
      <c r="AV837" s="83"/>
      <c r="AW837" s="83"/>
      <c r="AX837" s="83"/>
      <c r="AY837" s="83"/>
      <c r="AZ837" s="83"/>
      <c r="BA837" s="83"/>
      <c r="BB837" s="83"/>
    </row>
    <row r="838" spans="10:54" s="228" customFormat="1" x14ac:dyDescent="0.2">
      <c r="J838" s="361"/>
      <c r="K838" s="360"/>
      <c r="L838" s="343"/>
      <c r="M838" s="343"/>
      <c r="N838" s="170"/>
      <c r="O838" s="170"/>
      <c r="P838" s="170"/>
      <c r="Q838" s="170"/>
      <c r="R838" s="170"/>
      <c r="S838" s="170"/>
      <c r="T838" s="327">
        <v>837</v>
      </c>
      <c r="U838" s="373" t="s">
        <v>915</v>
      </c>
      <c r="V838" s="376">
        <v>2</v>
      </c>
      <c r="X838" s="270"/>
      <c r="Y838" s="270"/>
      <c r="Z838" s="376">
        <v>2</v>
      </c>
      <c r="AB838" s="83"/>
      <c r="AC838" s="83"/>
      <c r="AD838" s="83"/>
      <c r="AE838" s="83"/>
      <c r="AF838" s="83"/>
      <c r="AG838" s="83"/>
      <c r="AH838" s="83"/>
      <c r="AI838" s="83"/>
      <c r="AJ838" s="83"/>
      <c r="AK838" s="83"/>
      <c r="AL838" s="83"/>
      <c r="AM838" s="83"/>
      <c r="AN838" s="83"/>
      <c r="AO838" s="83"/>
      <c r="AP838" s="83"/>
      <c r="AQ838" s="83"/>
      <c r="AR838" s="83"/>
      <c r="AS838" s="83"/>
      <c r="AT838" s="83"/>
      <c r="AU838" s="83"/>
      <c r="AV838" s="83"/>
      <c r="AW838" s="83"/>
      <c r="AX838" s="83"/>
      <c r="AY838" s="83"/>
      <c r="AZ838" s="83"/>
      <c r="BA838" s="83"/>
      <c r="BB838" s="83"/>
    </row>
    <row r="839" spans="10:54" s="228" customFormat="1" x14ac:dyDescent="0.2">
      <c r="J839" s="361"/>
      <c r="K839" s="360"/>
      <c r="L839" s="343"/>
      <c r="M839" s="343"/>
      <c r="N839" s="170"/>
      <c r="O839" s="170"/>
      <c r="P839" s="170"/>
      <c r="Q839" s="170"/>
      <c r="R839" s="170"/>
      <c r="S839" s="170"/>
      <c r="T839" s="327">
        <v>838</v>
      </c>
      <c r="U839" s="373" t="s">
        <v>916</v>
      </c>
      <c r="V839" s="376">
        <v>2</v>
      </c>
      <c r="X839" s="270"/>
      <c r="Y839" s="270"/>
      <c r="Z839" s="376">
        <v>2</v>
      </c>
      <c r="AB839" s="83"/>
      <c r="AC839" s="83"/>
      <c r="AD839" s="83"/>
      <c r="AE839" s="83"/>
      <c r="AF839" s="83"/>
      <c r="AG839" s="83"/>
      <c r="AH839" s="83"/>
      <c r="AI839" s="83"/>
      <c r="AJ839" s="83"/>
      <c r="AK839" s="83"/>
      <c r="AL839" s="83"/>
      <c r="AM839" s="83"/>
      <c r="AN839" s="83"/>
      <c r="AO839" s="83"/>
      <c r="AP839" s="83"/>
      <c r="AQ839" s="83"/>
      <c r="AR839" s="83"/>
      <c r="AS839" s="83"/>
      <c r="AT839" s="83"/>
      <c r="AU839" s="83"/>
      <c r="AV839" s="83"/>
      <c r="AW839" s="83"/>
      <c r="AX839" s="83"/>
      <c r="AY839" s="83"/>
      <c r="AZ839" s="83"/>
      <c r="BA839" s="83"/>
      <c r="BB839" s="83"/>
    </row>
    <row r="840" spans="10:54" s="228" customFormat="1" x14ac:dyDescent="0.2">
      <c r="J840" s="361"/>
      <c r="K840" s="360"/>
      <c r="L840" s="343"/>
      <c r="M840" s="343"/>
      <c r="N840" s="170"/>
      <c r="O840" s="170"/>
      <c r="P840" s="170"/>
      <c r="Q840" s="170"/>
      <c r="R840" s="170"/>
      <c r="S840" s="170"/>
      <c r="T840" s="327">
        <v>839</v>
      </c>
      <c r="U840" s="373" t="s">
        <v>917</v>
      </c>
      <c r="V840" s="376">
        <v>2</v>
      </c>
      <c r="X840" s="270"/>
      <c r="Y840" s="270"/>
      <c r="Z840" s="376">
        <v>2</v>
      </c>
      <c r="AB840" s="83"/>
      <c r="AC840" s="83"/>
      <c r="AD840" s="83"/>
      <c r="AE840" s="83"/>
      <c r="AF840" s="83"/>
      <c r="AG840" s="83"/>
      <c r="AH840" s="83"/>
      <c r="AI840" s="83"/>
      <c r="AJ840" s="83"/>
      <c r="AK840" s="83"/>
      <c r="AL840" s="83"/>
      <c r="AM840" s="83"/>
      <c r="AN840" s="83"/>
      <c r="AO840" s="83"/>
      <c r="AP840" s="83"/>
      <c r="AQ840" s="83"/>
      <c r="AR840" s="83"/>
      <c r="AS840" s="83"/>
      <c r="AT840" s="83"/>
      <c r="AU840" s="83"/>
      <c r="AV840" s="83"/>
      <c r="AW840" s="83"/>
      <c r="AX840" s="83"/>
      <c r="AY840" s="83"/>
      <c r="AZ840" s="83"/>
      <c r="BA840" s="83"/>
      <c r="BB840" s="83"/>
    </row>
    <row r="841" spans="10:54" s="228" customFormat="1" x14ac:dyDescent="0.2">
      <c r="J841" s="361"/>
      <c r="K841" s="360"/>
      <c r="L841" s="343"/>
      <c r="M841" s="343"/>
      <c r="N841" s="170"/>
      <c r="O841" s="170"/>
      <c r="P841" s="170"/>
      <c r="Q841" s="170"/>
      <c r="R841" s="170"/>
      <c r="S841" s="170"/>
      <c r="T841" s="327">
        <v>840</v>
      </c>
      <c r="U841" s="373" t="s">
        <v>918</v>
      </c>
      <c r="V841" s="376">
        <v>2</v>
      </c>
      <c r="X841" s="270"/>
      <c r="Y841" s="270"/>
      <c r="Z841" s="376">
        <v>2</v>
      </c>
      <c r="AB841" s="83"/>
      <c r="AC841" s="83"/>
      <c r="AD841" s="83"/>
      <c r="AE841" s="83"/>
      <c r="AF841" s="83"/>
      <c r="AG841" s="83"/>
      <c r="AH841" s="83"/>
      <c r="AI841" s="83"/>
      <c r="AJ841" s="83"/>
      <c r="AK841" s="83"/>
      <c r="AL841" s="83"/>
      <c r="AM841" s="83"/>
      <c r="AN841" s="83"/>
      <c r="AO841" s="83"/>
      <c r="AP841" s="83"/>
      <c r="AQ841" s="83"/>
      <c r="AR841" s="83"/>
      <c r="AS841" s="83"/>
      <c r="AT841" s="83"/>
      <c r="AU841" s="83"/>
      <c r="AV841" s="83"/>
      <c r="AW841" s="83"/>
      <c r="AX841" s="83"/>
      <c r="AY841" s="83"/>
      <c r="AZ841" s="83"/>
      <c r="BA841" s="83"/>
      <c r="BB841" s="83"/>
    </row>
    <row r="842" spans="10:54" s="228" customFormat="1" x14ac:dyDescent="0.2">
      <c r="J842" s="361"/>
      <c r="K842" s="360"/>
      <c r="L842" s="343"/>
      <c r="M842" s="343"/>
      <c r="N842" s="170"/>
      <c r="O842" s="170"/>
      <c r="P842" s="170"/>
      <c r="Q842" s="170"/>
      <c r="R842" s="170"/>
      <c r="S842" s="170"/>
      <c r="T842" s="327">
        <v>841</v>
      </c>
      <c r="U842" s="373" t="s">
        <v>919</v>
      </c>
      <c r="V842" s="376">
        <v>2</v>
      </c>
      <c r="X842" s="270"/>
      <c r="Y842" s="270"/>
      <c r="Z842" s="376">
        <v>2</v>
      </c>
      <c r="AB842" s="83"/>
      <c r="AC842" s="83"/>
      <c r="AD842" s="83"/>
      <c r="AE842" s="83"/>
      <c r="AF842" s="83"/>
      <c r="AG842" s="83"/>
      <c r="AH842" s="83"/>
      <c r="AI842" s="83"/>
      <c r="AJ842" s="83"/>
      <c r="AK842" s="83"/>
      <c r="AL842" s="83"/>
      <c r="AM842" s="83"/>
      <c r="AN842" s="83"/>
      <c r="AO842" s="83"/>
      <c r="AP842" s="83"/>
      <c r="AQ842" s="83"/>
      <c r="AR842" s="83"/>
      <c r="AS842" s="83"/>
      <c r="AT842" s="83"/>
      <c r="AU842" s="83"/>
      <c r="AV842" s="83"/>
      <c r="AW842" s="83"/>
      <c r="AX842" s="83"/>
      <c r="AY842" s="83"/>
      <c r="AZ842" s="83"/>
      <c r="BA842" s="83"/>
      <c r="BB842" s="83"/>
    </row>
    <row r="843" spans="10:54" s="228" customFormat="1" x14ac:dyDescent="0.2">
      <c r="J843" s="361"/>
      <c r="K843" s="360"/>
      <c r="L843" s="343"/>
      <c r="M843" s="343"/>
      <c r="N843" s="170"/>
      <c r="O843" s="170"/>
      <c r="P843" s="170"/>
      <c r="Q843" s="170"/>
      <c r="R843" s="170"/>
      <c r="S843" s="170"/>
      <c r="T843" s="327">
        <v>842</v>
      </c>
      <c r="U843" s="373" t="s">
        <v>920</v>
      </c>
      <c r="V843" s="376">
        <v>2</v>
      </c>
      <c r="X843" s="270"/>
      <c r="Y843" s="270"/>
      <c r="Z843" s="376">
        <v>2</v>
      </c>
      <c r="AB843" s="83"/>
      <c r="AC843" s="83"/>
      <c r="AD843" s="83"/>
      <c r="AE843" s="83"/>
      <c r="AF843" s="83"/>
      <c r="AG843" s="83"/>
      <c r="AH843" s="83"/>
      <c r="AI843" s="83"/>
      <c r="AJ843" s="83"/>
      <c r="AK843" s="83"/>
      <c r="AL843" s="83"/>
      <c r="AM843" s="83"/>
      <c r="AN843" s="83"/>
      <c r="AO843" s="83"/>
      <c r="AP843" s="83"/>
      <c r="AQ843" s="83"/>
      <c r="AR843" s="83"/>
      <c r="AS843" s="83"/>
      <c r="AT843" s="83"/>
      <c r="AU843" s="83"/>
      <c r="AV843" s="83"/>
      <c r="AW843" s="83"/>
      <c r="AX843" s="83"/>
      <c r="AY843" s="83"/>
      <c r="AZ843" s="83"/>
      <c r="BA843" s="83"/>
      <c r="BB843" s="83"/>
    </row>
    <row r="844" spans="10:54" s="228" customFormat="1" x14ac:dyDescent="0.2">
      <c r="J844" s="361"/>
      <c r="K844" s="360"/>
      <c r="L844" s="343"/>
      <c r="M844" s="343"/>
      <c r="N844" s="170"/>
      <c r="O844" s="170"/>
      <c r="P844" s="170"/>
      <c r="Q844" s="170"/>
      <c r="R844" s="170"/>
      <c r="S844" s="170"/>
      <c r="T844" s="327">
        <v>843</v>
      </c>
      <c r="U844" s="373" t="s">
        <v>921</v>
      </c>
      <c r="V844" s="376">
        <v>2</v>
      </c>
      <c r="X844" s="270"/>
      <c r="Y844" s="270"/>
      <c r="Z844" s="376">
        <v>2</v>
      </c>
      <c r="AB844" s="83"/>
      <c r="AC844" s="83"/>
      <c r="AD844" s="83"/>
      <c r="AE844" s="83"/>
      <c r="AF844" s="83"/>
      <c r="AG844" s="83"/>
      <c r="AH844" s="83"/>
      <c r="AI844" s="83"/>
      <c r="AJ844" s="83"/>
      <c r="AK844" s="83"/>
      <c r="AL844" s="83"/>
      <c r="AM844" s="83"/>
      <c r="AN844" s="83"/>
      <c r="AO844" s="83"/>
      <c r="AP844" s="83"/>
      <c r="AQ844" s="83"/>
      <c r="AR844" s="83"/>
      <c r="AS844" s="83"/>
      <c r="AT844" s="83"/>
      <c r="AU844" s="83"/>
      <c r="AV844" s="83"/>
      <c r="AW844" s="83"/>
      <c r="AX844" s="83"/>
      <c r="AY844" s="83"/>
      <c r="AZ844" s="83"/>
      <c r="BA844" s="83"/>
      <c r="BB844" s="83"/>
    </row>
    <row r="845" spans="10:54" s="228" customFormat="1" x14ac:dyDescent="0.2">
      <c r="J845" s="361"/>
      <c r="K845" s="360"/>
      <c r="L845" s="343"/>
      <c r="M845" s="343"/>
      <c r="N845" s="170"/>
      <c r="O845" s="170"/>
      <c r="P845" s="170"/>
      <c r="Q845" s="170"/>
      <c r="R845" s="170"/>
      <c r="S845" s="170"/>
      <c r="T845" s="327">
        <v>844</v>
      </c>
      <c r="U845" s="373" t="s">
        <v>922</v>
      </c>
      <c r="V845" s="376">
        <v>2</v>
      </c>
      <c r="X845" s="270"/>
      <c r="Y845" s="270"/>
      <c r="Z845" s="376">
        <v>2</v>
      </c>
      <c r="AB845" s="83"/>
      <c r="AC845" s="83"/>
      <c r="AD845" s="83"/>
      <c r="AE845" s="83"/>
      <c r="AF845" s="83"/>
      <c r="AG845" s="83"/>
      <c r="AH845" s="83"/>
      <c r="AI845" s="83"/>
      <c r="AJ845" s="83"/>
      <c r="AK845" s="83"/>
      <c r="AL845" s="83"/>
      <c r="AM845" s="83"/>
      <c r="AN845" s="83"/>
      <c r="AO845" s="83"/>
      <c r="AP845" s="83"/>
      <c r="AQ845" s="83"/>
      <c r="AR845" s="83"/>
      <c r="AS845" s="83"/>
      <c r="AT845" s="83"/>
      <c r="AU845" s="83"/>
      <c r="AV845" s="83"/>
      <c r="AW845" s="83"/>
      <c r="AX845" s="83"/>
      <c r="AY845" s="83"/>
      <c r="AZ845" s="83"/>
      <c r="BA845" s="83"/>
      <c r="BB845" s="83"/>
    </row>
    <row r="846" spans="10:54" s="228" customFormat="1" x14ac:dyDescent="0.2">
      <c r="J846" s="361"/>
      <c r="K846" s="360"/>
      <c r="L846" s="343"/>
      <c r="M846" s="343"/>
      <c r="N846" s="170"/>
      <c r="O846" s="170"/>
      <c r="P846" s="170"/>
      <c r="Q846" s="170"/>
      <c r="R846" s="170"/>
      <c r="S846" s="170"/>
      <c r="T846" s="327">
        <v>845</v>
      </c>
      <c r="U846" s="373" t="s">
        <v>923</v>
      </c>
      <c r="V846" s="376">
        <v>2</v>
      </c>
      <c r="X846" s="270"/>
      <c r="Y846" s="270"/>
      <c r="Z846" s="376">
        <v>2</v>
      </c>
      <c r="AB846" s="83"/>
      <c r="AC846" s="83"/>
      <c r="AD846" s="83"/>
      <c r="AE846" s="83"/>
      <c r="AF846" s="83"/>
      <c r="AG846" s="83"/>
      <c r="AH846" s="83"/>
      <c r="AI846" s="83"/>
      <c r="AJ846" s="83"/>
      <c r="AK846" s="83"/>
      <c r="AL846" s="83"/>
      <c r="AM846" s="83"/>
      <c r="AN846" s="83"/>
      <c r="AO846" s="83"/>
      <c r="AP846" s="83"/>
      <c r="AQ846" s="83"/>
      <c r="AR846" s="83"/>
      <c r="AS846" s="83"/>
      <c r="AT846" s="83"/>
      <c r="AU846" s="83"/>
      <c r="AV846" s="83"/>
      <c r="AW846" s="83"/>
      <c r="AX846" s="83"/>
      <c r="AY846" s="83"/>
      <c r="AZ846" s="83"/>
      <c r="BA846" s="83"/>
      <c r="BB846" s="83"/>
    </row>
    <row r="847" spans="10:54" s="228" customFormat="1" x14ac:dyDescent="0.2">
      <c r="J847" s="361"/>
      <c r="K847" s="360"/>
      <c r="L847" s="343"/>
      <c r="M847" s="343"/>
      <c r="N847" s="170"/>
      <c r="O847" s="170"/>
      <c r="P847" s="170"/>
      <c r="Q847" s="170"/>
      <c r="R847" s="170"/>
      <c r="S847" s="170"/>
      <c r="T847" s="327">
        <v>846</v>
      </c>
      <c r="U847" s="373" t="s">
        <v>924</v>
      </c>
      <c r="V847" s="376">
        <v>2</v>
      </c>
      <c r="X847" s="270"/>
      <c r="Y847" s="270"/>
      <c r="Z847" s="376">
        <v>2</v>
      </c>
      <c r="AB847" s="83"/>
      <c r="AC847" s="83"/>
      <c r="AD847" s="83"/>
      <c r="AE847" s="83"/>
      <c r="AF847" s="83"/>
      <c r="AG847" s="83"/>
      <c r="AH847" s="83"/>
      <c r="AI847" s="83"/>
      <c r="AJ847" s="83"/>
      <c r="AK847" s="83"/>
      <c r="AL847" s="83"/>
      <c r="AM847" s="83"/>
      <c r="AN847" s="83"/>
      <c r="AO847" s="83"/>
      <c r="AP847" s="83"/>
      <c r="AQ847" s="83"/>
      <c r="AR847" s="83"/>
      <c r="AS847" s="83"/>
      <c r="AT847" s="83"/>
      <c r="AU847" s="83"/>
      <c r="AV847" s="83"/>
      <c r="AW847" s="83"/>
      <c r="AX847" s="83"/>
      <c r="AY847" s="83"/>
      <c r="AZ847" s="83"/>
      <c r="BA847" s="83"/>
      <c r="BB847" s="83"/>
    </row>
    <row r="848" spans="10:54" s="228" customFormat="1" x14ac:dyDescent="0.2">
      <c r="J848" s="361"/>
      <c r="K848" s="360"/>
      <c r="L848" s="343"/>
      <c r="M848" s="343"/>
      <c r="N848" s="170"/>
      <c r="O848" s="170"/>
      <c r="P848" s="170"/>
      <c r="Q848" s="170"/>
      <c r="R848" s="170"/>
      <c r="S848" s="170"/>
      <c r="T848" s="327">
        <v>847</v>
      </c>
      <c r="U848" s="373" t="s">
        <v>925</v>
      </c>
      <c r="V848" s="376">
        <v>2</v>
      </c>
      <c r="X848" s="270"/>
      <c r="Y848" s="270"/>
      <c r="Z848" s="376">
        <v>2</v>
      </c>
      <c r="AB848" s="83"/>
      <c r="AC848" s="83"/>
      <c r="AD848" s="83"/>
      <c r="AE848" s="83"/>
      <c r="AF848" s="83"/>
      <c r="AG848" s="83"/>
      <c r="AH848" s="83"/>
      <c r="AI848" s="83"/>
      <c r="AJ848" s="83"/>
      <c r="AK848" s="83"/>
      <c r="AL848" s="83"/>
      <c r="AM848" s="83"/>
      <c r="AN848" s="83"/>
      <c r="AO848" s="83"/>
      <c r="AP848" s="83"/>
      <c r="AQ848" s="83"/>
      <c r="AR848" s="83"/>
      <c r="AS848" s="83"/>
      <c r="AT848" s="83"/>
      <c r="AU848" s="83"/>
      <c r="AV848" s="83"/>
      <c r="AW848" s="83"/>
      <c r="AX848" s="83"/>
      <c r="AY848" s="83"/>
      <c r="AZ848" s="83"/>
      <c r="BA848" s="83"/>
      <c r="BB848" s="83"/>
    </row>
    <row r="849" spans="10:54" s="228" customFormat="1" x14ac:dyDescent="0.2">
      <c r="J849" s="361"/>
      <c r="K849" s="360"/>
      <c r="L849" s="343"/>
      <c r="M849" s="343"/>
      <c r="N849" s="170"/>
      <c r="O849" s="170"/>
      <c r="P849" s="170"/>
      <c r="Q849" s="170"/>
      <c r="R849" s="170"/>
      <c r="S849" s="170"/>
      <c r="T849" s="327">
        <v>848</v>
      </c>
      <c r="U849" s="373" t="s">
        <v>926</v>
      </c>
      <c r="V849" s="376">
        <v>2</v>
      </c>
      <c r="X849" s="270"/>
      <c r="Y849" s="270"/>
      <c r="Z849" s="376">
        <v>2</v>
      </c>
      <c r="AB849" s="83"/>
      <c r="AC849" s="83"/>
      <c r="AD849" s="83"/>
      <c r="AE849" s="83"/>
      <c r="AF849" s="83"/>
      <c r="AG849" s="83"/>
      <c r="AH849" s="83"/>
      <c r="AI849" s="83"/>
      <c r="AJ849" s="83"/>
      <c r="AK849" s="83"/>
      <c r="AL849" s="83"/>
      <c r="AM849" s="83"/>
      <c r="AN849" s="83"/>
      <c r="AO849" s="83"/>
      <c r="AP849" s="83"/>
      <c r="AQ849" s="83"/>
      <c r="AR849" s="83"/>
      <c r="AS849" s="83"/>
      <c r="AT849" s="83"/>
      <c r="AU849" s="83"/>
      <c r="AV849" s="83"/>
      <c r="AW849" s="83"/>
      <c r="AX849" s="83"/>
      <c r="AY849" s="83"/>
      <c r="AZ849" s="83"/>
      <c r="BA849" s="83"/>
      <c r="BB849" s="83"/>
    </row>
    <row r="850" spans="10:54" s="228" customFormat="1" x14ac:dyDescent="0.2">
      <c r="J850" s="361"/>
      <c r="K850" s="360"/>
      <c r="L850" s="343"/>
      <c r="M850" s="343"/>
      <c r="N850" s="170"/>
      <c r="O850" s="170"/>
      <c r="P850" s="170"/>
      <c r="Q850" s="170"/>
      <c r="R850" s="170"/>
      <c r="S850" s="170"/>
      <c r="T850" s="327">
        <v>849</v>
      </c>
      <c r="U850" s="373" t="s">
        <v>927</v>
      </c>
      <c r="V850" s="376">
        <v>2</v>
      </c>
      <c r="X850" s="270"/>
      <c r="Y850" s="270"/>
      <c r="Z850" s="376">
        <v>2</v>
      </c>
      <c r="AB850" s="83"/>
      <c r="AC850" s="83"/>
      <c r="AD850" s="83"/>
      <c r="AE850" s="83"/>
      <c r="AF850" s="83"/>
      <c r="AG850" s="83"/>
      <c r="AH850" s="83"/>
      <c r="AI850" s="83"/>
      <c r="AJ850" s="83"/>
      <c r="AK850" s="83"/>
      <c r="AL850" s="83"/>
      <c r="AM850" s="83"/>
      <c r="AN850" s="83"/>
      <c r="AO850" s="83"/>
      <c r="AP850" s="83"/>
      <c r="AQ850" s="83"/>
      <c r="AR850" s="83"/>
      <c r="AS850" s="83"/>
      <c r="AT850" s="83"/>
      <c r="AU850" s="83"/>
      <c r="AV850" s="83"/>
      <c r="AW850" s="83"/>
      <c r="AX850" s="83"/>
      <c r="AY850" s="83"/>
      <c r="AZ850" s="83"/>
      <c r="BA850" s="83"/>
      <c r="BB850" s="83"/>
    </row>
    <row r="851" spans="10:54" s="228" customFormat="1" x14ac:dyDescent="0.2">
      <c r="J851" s="361"/>
      <c r="K851" s="360"/>
      <c r="L851" s="343"/>
      <c r="M851" s="343"/>
      <c r="N851" s="170"/>
      <c r="O851" s="170"/>
      <c r="P851" s="170"/>
      <c r="Q851" s="170"/>
      <c r="R851" s="170"/>
      <c r="S851" s="170"/>
      <c r="T851" s="327">
        <v>850</v>
      </c>
      <c r="U851" s="373" t="s">
        <v>928</v>
      </c>
      <c r="V851" s="376">
        <v>2</v>
      </c>
      <c r="X851" s="270"/>
      <c r="Y851" s="270"/>
      <c r="Z851" s="376">
        <v>2</v>
      </c>
      <c r="AB851" s="83"/>
      <c r="AC851" s="83"/>
      <c r="AD851" s="83"/>
      <c r="AE851" s="83"/>
      <c r="AF851" s="83"/>
      <c r="AG851" s="83"/>
      <c r="AH851" s="83"/>
      <c r="AI851" s="83"/>
      <c r="AJ851" s="83"/>
      <c r="AK851" s="83"/>
      <c r="AL851" s="83"/>
      <c r="AM851" s="83"/>
      <c r="AN851" s="83"/>
      <c r="AO851" s="83"/>
      <c r="AP851" s="83"/>
      <c r="AQ851" s="83"/>
      <c r="AR851" s="83"/>
      <c r="AS851" s="83"/>
      <c r="AT851" s="83"/>
      <c r="AU851" s="83"/>
      <c r="AV851" s="83"/>
      <c r="AW851" s="83"/>
      <c r="AX851" s="83"/>
      <c r="AY851" s="83"/>
      <c r="AZ851" s="83"/>
      <c r="BA851" s="83"/>
      <c r="BB851" s="83"/>
    </row>
    <row r="852" spans="10:54" s="228" customFormat="1" x14ac:dyDescent="0.2">
      <c r="J852" s="361"/>
      <c r="K852" s="360"/>
      <c r="L852" s="343"/>
      <c r="M852" s="343"/>
      <c r="N852" s="170"/>
      <c r="O852" s="170"/>
      <c r="P852" s="170"/>
      <c r="Q852" s="170"/>
      <c r="R852" s="170"/>
      <c r="S852" s="170"/>
      <c r="T852" s="327">
        <v>851</v>
      </c>
      <c r="U852" s="373" t="s">
        <v>929</v>
      </c>
      <c r="V852" s="376">
        <v>2</v>
      </c>
      <c r="X852" s="270"/>
      <c r="Y852" s="270"/>
      <c r="Z852" s="376">
        <v>2</v>
      </c>
      <c r="AB852" s="83"/>
      <c r="AC852" s="83"/>
      <c r="AD852" s="83"/>
      <c r="AE852" s="83"/>
      <c r="AF852" s="83"/>
      <c r="AG852" s="83"/>
      <c r="AH852" s="83"/>
      <c r="AI852" s="83"/>
      <c r="AJ852" s="83"/>
      <c r="AK852" s="83"/>
      <c r="AL852" s="83"/>
      <c r="AM852" s="83"/>
      <c r="AN852" s="83"/>
      <c r="AO852" s="83"/>
      <c r="AP852" s="83"/>
      <c r="AQ852" s="83"/>
      <c r="AR852" s="83"/>
      <c r="AS852" s="83"/>
      <c r="AT852" s="83"/>
      <c r="AU852" s="83"/>
      <c r="AV852" s="83"/>
      <c r="AW852" s="83"/>
      <c r="AX852" s="83"/>
      <c r="AY852" s="83"/>
      <c r="AZ852" s="83"/>
      <c r="BA852" s="83"/>
      <c r="BB852" s="83"/>
    </row>
    <row r="853" spans="10:54" s="228" customFormat="1" x14ac:dyDescent="0.2">
      <c r="J853" s="361"/>
      <c r="K853" s="360"/>
      <c r="L853" s="343"/>
      <c r="M853" s="343"/>
      <c r="N853" s="170"/>
      <c r="O853" s="170"/>
      <c r="P853" s="170"/>
      <c r="Q853" s="170"/>
      <c r="R853" s="170"/>
      <c r="S853" s="170"/>
      <c r="T853" s="327">
        <v>852</v>
      </c>
      <c r="U853" s="373" t="s">
        <v>930</v>
      </c>
      <c r="V853" s="376">
        <v>2</v>
      </c>
      <c r="X853" s="270"/>
      <c r="Y853" s="270"/>
      <c r="Z853" s="376">
        <v>2</v>
      </c>
      <c r="AB853" s="83"/>
      <c r="AC853" s="83"/>
      <c r="AD853" s="83"/>
      <c r="AE853" s="83"/>
      <c r="AF853" s="83"/>
      <c r="AG853" s="83"/>
      <c r="AH853" s="83"/>
      <c r="AI853" s="83"/>
      <c r="AJ853" s="83"/>
      <c r="AK853" s="83"/>
      <c r="AL853" s="83"/>
      <c r="AM853" s="83"/>
      <c r="AN853" s="83"/>
      <c r="AO853" s="83"/>
      <c r="AP853" s="83"/>
      <c r="AQ853" s="83"/>
      <c r="AR853" s="83"/>
      <c r="AS853" s="83"/>
      <c r="AT853" s="83"/>
      <c r="AU853" s="83"/>
      <c r="AV853" s="83"/>
      <c r="AW853" s="83"/>
      <c r="AX853" s="83"/>
      <c r="AY853" s="83"/>
      <c r="AZ853" s="83"/>
      <c r="BA853" s="83"/>
      <c r="BB853" s="83"/>
    </row>
    <row r="854" spans="10:54" s="228" customFormat="1" x14ac:dyDescent="0.2">
      <c r="J854" s="361"/>
      <c r="K854" s="360"/>
      <c r="L854" s="343"/>
      <c r="M854" s="343"/>
      <c r="N854" s="170"/>
      <c r="O854" s="170"/>
      <c r="P854" s="170"/>
      <c r="Q854" s="170"/>
      <c r="R854" s="170"/>
      <c r="S854" s="170"/>
      <c r="T854" s="327">
        <v>853</v>
      </c>
      <c r="U854" s="373" t="s">
        <v>931</v>
      </c>
      <c r="V854" s="376">
        <v>2</v>
      </c>
      <c r="X854" s="270"/>
      <c r="Y854" s="270"/>
      <c r="Z854" s="376">
        <v>2</v>
      </c>
      <c r="AB854" s="83"/>
      <c r="AC854" s="83"/>
      <c r="AD854" s="83"/>
      <c r="AE854" s="83"/>
      <c r="AF854" s="83"/>
      <c r="AG854" s="83"/>
      <c r="AH854" s="83"/>
      <c r="AI854" s="83"/>
      <c r="AJ854" s="83"/>
      <c r="AK854" s="83"/>
      <c r="AL854" s="83"/>
      <c r="AM854" s="83"/>
      <c r="AN854" s="83"/>
      <c r="AO854" s="83"/>
      <c r="AP854" s="83"/>
      <c r="AQ854" s="83"/>
      <c r="AR854" s="83"/>
      <c r="AS854" s="83"/>
      <c r="AT854" s="83"/>
      <c r="AU854" s="83"/>
      <c r="AV854" s="83"/>
      <c r="AW854" s="83"/>
      <c r="AX854" s="83"/>
      <c r="AY854" s="83"/>
      <c r="AZ854" s="83"/>
      <c r="BA854" s="83"/>
      <c r="BB854" s="83"/>
    </row>
    <row r="855" spans="10:54" s="228" customFormat="1" x14ac:dyDescent="0.2">
      <c r="J855" s="361"/>
      <c r="K855" s="360"/>
      <c r="L855" s="343"/>
      <c r="M855" s="343"/>
      <c r="N855" s="170"/>
      <c r="O855" s="170"/>
      <c r="P855" s="170"/>
      <c r="Q855" s="170"/>
      <c r="R855" s="170"/>
      <c r="S855" s="170"/>
      <c r="T855" s="327">
        <v>854</v>
      </c>
      <c r="U855" s="373" t="s">
        <v>932</v>
      </c>
      <c r="V855" s="376">
        <v>2</v>
      </c>
      <c r="X855" s="270"/>
      <c r="Y855" s="270"/>
      <c r="Z855" s="376">
        <v>2</v>
      </c>
      <c r="AB855" s="83"/>
      <c r="AC855" s="83"/>
      <c r="AD855" s="83"/>
      <c r="AE855" s="83"/>
      <c r="AF855" s="83"/>
      <c r="AG855" s="83"/>
      <c r="AH855" s="83"/>
      <c r="AI855" s="83"/>
      <c r="AJ855" s="83"/>
      <c r="AK855" s="83"/>
      <c r="AL855" s="83"/>
      <c r="AM855" s="83"/>
      <c r="AN855" s="83"/>
      <c r="AO855" s="83"/>
      <c r="AP855" s="83"/>
      <c r="AQ855" s="83"/>
      <c r="AR855" s="83"/>
      <c r="AS855" s="83"/>
      <c r="AT855" s="83"/>
      <c r="AU855" s="83"/>
      <c r="AV855" s="83"/>
      <c r="AW855" s="83"/>
      <c r="AX855" s="83"/>
      <c r="AY855" s="83"/>
      <c r="AZ855" s="83"/>
      <c r="BA855" s="83"/>
      <c r="BB855" s="83"/>
    </row>
    <row r="856" spans="10:54" s="228" customFormat="1" x14ac:dyDescent="0.2">
      <c r="J856" s="361"/>
      <c r="K856" s="360"/>
      <c r="L856" s="343"/>
      <c r="M856" s="343"/>
      <c r="N856" s="170"/>
      <c r="O856" s="170"/>
      <c r="P856" s="170"/>
      <c r="Q856" s="170"/>
      <c r="R856" s="170"/>
      <c r="S856" s="170"/>
      <c r="T856" s="327">
        <v>855</v>
      </c>
      <c r="U856" s="373" t="s">
        <v>933</v>
      </c>
      <c r="V856" s="376">
        <v>2</v>
      </c>
      <c r="X856" s="270"/>
      <c r="Y856" s="270"/>
      <c r="Z856" s="376">
        <v>2</v>
      </c>
      <c r="AB856" s="83"/>
      <c r="AC856" s="83"/>
      <c r="AD856" s="83"/>
      <c r="AE856" s="83"/>
      <c r="AF856" s="83"/>
      <c r="AG856" s="83"/>
      <c r="AH856" s="83"/>
      <c r="AI856" s="83"/>
      <c r="AJ856" s="83"/>
      <c r="AK856" s="83"/>
      <c r="AL856" s="83"/>
      <c r="AM856" s="83"/>
      <c r="AN856" s="83"/>
      <c r="AO856" s="83"/>
      <c r="AP856" s="83"/>
      <c r="AQ856" s="83"/>
      <c r="AR856" s="83"/>
      <c r="AS856" s="83"/>
      <c r="AT856" s="83"/>
      <c r="AU856" s="83"/>
      <c r="AV856" s="83"/>
      <c r="AW856" s="83"/>
      <c r="AX856" s="83"/>
      <c r="AY856" s="83"/>
      <c r="AZ856" s="83"/>
      <c r="BA856" s="83"/>
      <c r="BB856" s="83"/>
    </row>
    <row r="857" spans="10:54" s="228" customFormat="1" x14ac:dyDescent="0.2">
      <c r="J857" s="361"/>
      <c r="K857" s="360"/>
      <c r="L857" s="343"/>
      <c r="M857" s="343"/>
      <c r="N857" s="170"/>
      <c r="O857" s="170"/>
      <c r="P857" s="170"/>
      <c r="Q857" s="170"/>
      <c r="R857" s="170"/>
      <c r="S857" s="170"/>
      <c r="T857" s="327">
        <v>856</v>
      </c>
      <c r="U857" s="373" t="s">
        <v>934</v>
      </c>
      <c r="V857" s="376">
        <v>2</v>
      </c>
      <c r="X857" s="270"/>
      <c r="Y857" s="270"/>
      <c r="Z857" s="376">
        <v>2</v>
      </c>
      <c r="AB857" s="83"/>
      <c r="AC857" s="83"/>
      <c r="AD857" s="83"/>
      <c r="AE857" s="83"/>
      <c r="AF857" s="83"/>
      <c r="AG857" s="83"/>
      <c r="AH857" s="83"/>
      <c r="AI857" s="83"/>
      <c r="AJ857" s="83"/>
      <c r="AK857" s="83"/>
      <c r="AL857" s="83"/>
      <c r="AM857" s="83"/>
      <c r="AN857" s="83"/>
      <c r="AO857" s="83"/>
      <c r="AP857" s="83"/>
      <c r="AQ857" s="83"/>
      <c r="AR857" s="83"/>
      <c r="AS857" s="83"/>
      <c r="AT857" s="83"/>
      <c r="AU857" s="83"/>
      <c r="AV857" s="83"/>
      <c r="AW857" s="83"/>
      <c r="AX857" s="83"/>
      <c r="AY857" s="83"/>
      <c r="AZ857" s="83"/>
      <c r="BA857" s="83"/>
      <c r="BB857" s="83"/>
    </row>
    <row r="858" spans="10:54" s="228" customFormat="1" x14ac:dyDescent="0.2">
      <c r="J858" s="361"/>
      <c r="K858" s="360"/>
      <c r="L858" s="343"/>
      <c r="M858" s="343"/>
      <c r="N858" s="170"/>
      <c r="O858" s="170"/>
      <c r="P858" s="170"/>
      <c r="Q858" s="170"/>
      <c r="R858" s="170"/>
      <c r="S858" s="170"/>
      <c r="T858" s="327">
        <v>857</v>
      </c>
      <c r="U858" s="373" t="s">
        <v>935</v>
      </c>
      <c r="V858" s="376">
        <v>2</v>
      </c>
      <c r="X858" s="270"/>
      <c r="Y858" s="270"/>
      <c r="Z858" s="376">
        <v>2</v>
      </c>
      <c r="AB858" s="83"/>
      <c r="AC858" s="83"/>
      <c r="AD858" s="83"/>
      <c r="AE858" s="83"/>
      <c r="AF858" s="83"/>
      <c r="AG858" s="83"/>
      <c r="AH858" s="83"/>
      <c r="AI858" s="83"/>
      <c r="AJ858" s="83"/>
      <c r="AK858" s="83"/>
      <c r="AL858" s="83"/>
      <c r="AM858" s="83"/>
      <c r="AN858" s="83"/>
      <c r="AO858" s="83"/>
      <c r="AP858" s="83"/>
      <c r="AQ858" s="83"/>
      <c r="AR858" s="83"/>
      <c r="AS858" s="83"/>
      <c r="AT858" s="83"/>
      <c r="AU858" s="83"/>
      <c r="AV858" s="83"/>
      <c r="AW858" s="83"/>
      <c r="AX858" s="83"/>
      <c r="AY858" s="83"/>
      <c r="AZ858" s="83"/>
      <c r="BA858" s="83"/>
      <c r="BB858" s="83"/>
    </row>
    <row r="859" spans="10:54" s="228" customFormat="1" x14ac:dyDescent="0.2">
      <c r="J859" s="361"/>
      <c r="K859" s="360"/>
      <c r="L859" s="343"/>
      <c r="M859" s="343"/>
      <c r="N859" s="170"/>
      <c r="O859" s="170"/>
      <c r="P859" s="170"/>
      <c r="Q859" s="170"/>
      <c r="R859" s="170"/>
      <c r="S859" s="170"/>
      <c r="T859" s="327">
        <v>858</v>
      </c>
      <c r="U859" s="373" t="s">
        <v>936</v>
      </c>
      <c r="V859" s="376">
        <v>2</v>
      </c>
      <c r="X859" s="270"/>
      <c r="Y859" s="270"/>
      <c r="Z859" s="376">
        <v>2</v>
      </c>
      <c r="AB859" s="83"/>
      <c r="AC859" s="83"/>
      <c r="AD859" s="83"/>
      <c r="AE859" s="83"/>
      <c r="AF859" s="83"/>
      <c r="AG859" s="83"/>
      <c r="AH859" s="83"/>
      <c r="AI859" s="83"/>
      <c r="AJ859" s="83"/>
      <c r="AK859" s="83"/>
      <c r="AL859" s="83"/>
      <c r="AM859" s="83"/>
      <c r="AN859" s="83"/>
      <c r="AO859" s="83"/>
      <c r="AP859" s="83"/>
      <c r="AQ859" s="83"/>
      <c r="AR859" s="83"/>
      <c r="AS859" s="83"/>
      <c r="AT859" s="83"/>
      <c r="AU859" s="83"/>
      <c r="AV859" s="83"/>
      <c r="AW859" s="83"/>
      <c r="AX859" s="83"/>
      <c r="AY859" s="83"/>
      <c r="AZ859" s="83"/>
      <c r="BA859" s="83"/>
      <c r="BB859" s="83"/>
    </row>
    <row r="860" spans="10:54" s="228" customFormat="1" x14ac:dyDescent="0.2">
      <c r="J860" s="361"/>
      <c r="K860" s="360"/>
      <c r="L860" s="343"/>
      <c r="M860" s="343"/>
      <c r="N860" s="170"/>
      <c r="O860" s="170"/>
      <c r="P860" s="170"/>
      <c r="Q860" s="170"/>
      <c r="R860" s="170"/>
      <c r="S860" s="170"/>
      <c r="T860" s="327">
        <v>859</v>
      </c>
      <c r="U860" s="373" t="s">
        <v>937</v>
      </c>
      <c r="V860" s="376">
        <v>2</v>
      </c>
      <c r="X860" s="270"/>
      <c r="Y860" s="270"/>
      <c r="Z860" s="376">
        <v>2</v>
      </c>
      <c r="AB860" s="83"/>
      <c r="AC860" s="83"/>
      <c r="AD860" s="83"/>
      <c r="AE860" s="83"/>
      <c r="AF860" s="83"/>
      <c r="AG860" s="83"/>
      <c r="AH860" s="83"/>
      <c r="AI860" s="83"/>
      <c r="AJ860" s="83"/>
      <c r="AK860" s="83"/>
      <c r="AL860" s="83"/>
      <c r="AM860" s="83"/>
      <c r="AN860" s="83"/>
      <c r="AO860" s="83"/>
      <c r="AP860" s="83"/>
      <c r="AQ860" s="83"/>
      <c r="AR860" s="83"/>
      <c r="AS860" s="83"/>
      <c r="AT860" s="83"/>
      <c r="AU860" s="83"/>
      <c r="AV860" s="83"/>
      <c r="AW860" s="83"/>
      <c r="AX860" s="83"/>
      <c r="AY860" s="83"/>
      <c r="AZ860" s="83"/>
      <c r="BA860" s="83"/>
      <c r="BB860" s="83"/>
    </row>
    <row r="861" spans="10:54" s="228" customFormat="1" x14ac:dyDescent="0.2">
      <c r="J861" s="361"/>
      <c r="K861" s="360"/>
      <c r="L861" s="343"/>
      <c r="M861" s="343"/>
      <c r="N861" s="170"/>
      <c r="O861" s="170"/>
      <c r="P861" s="170"/>
      <c r="Q861" s="170"/>
      <c r="R861" s="170"/>
      <c r="S861" s="170"/>
      <c r="T861" s="327">
        <v>860</v>
      </c>
      <c r="U861" s="373" t="s">
        <v>938</v>
      </c>
      <c r="V861" s="376">
        <v>2</v>
      </c>
      <c r="X861" s="270"/>
      <c r="Y861" s="270"/>
      <c r="Z861" s="376">
        <v>2</v>
      </c>
      <c r="AB861" s="83"/>
      <c r="AC861" s="83"/>
      <c r="AD861" s="83"/>
      <c r="AE861" s="83"/>
      <c r="AF861" s="83"/>
      <c r="AG861" s="83"/>
      <c r="AH861" s="83"/>
      <c r="AI861" s="83"/>
      <c r="AJ861" s="83"/>
      <c r="AK861" s="83"/>
      <c r="AL861" s="83"/>
      <c r="AM861" s="83"/>
      <c r="AN861" s="83"/>
      <c r="AO861" s="83"/>
      <c r="AP861" s="83"/>
      <c r="AQ861" s="83"/>
      <c r="AR861" s="83"/>
      <c r="AS861" s="83"/>
      <c r="AT861" s="83"/>
      <c r="AU861" s="83"/>
      <c r="AV861" s="83"/>
      <c r="AW861" s="83"/>
      <c r="AX861" s="83"/>
      <c r="AY861" s="83"/>
      <c r="AZ861" s="83"/>
      <c r="BA861" s="83"/>
      <c r="BB861" s="83"/>
    </row>
    <row r="862" spans="10:54" s="228" customFormat="1" x14ac:dyDescent="0.2">
      <c r="J862" s="361"/>
      <c r="K862" s="360"/>
      <c r="L862" s="343"/>
      <c r="M862" s="343"/>
      <c r="N862" s="170"/>
      <c r="O862" s="170"/>
      <c r="P862" s="170"/>
      <c r="Q862" s="170"/>
      <c r="R862" s="170"/>
      <c r="S862" s="170"/>
      <c r="T862" s="327">
        <v>861</v>
      </c>
      <c r="U862" s="373" t="s">
        <v>939</v>
      </c>
      <c r="V862" s="376">
        <v>2</v>
      </c>
      <c r="X862" s="270"/>
      <c r="Y862" s="270"/>
      <c r="Z862" s="376">
        <v>2</v>
      </c>
      <c r="AB862" s="83"/>
      <c r="AC862" s="83"/>
      <c r="AD862" s="83"/>
      <c r="AE862" s="83"/>
      <c r="AF862" s="83"/>
      <c r="AG862" s="83"/>
      <c r="AH862" s="83"/>
      <c r="AI862" s="83"/>
      <c r="AJ862" s="83"/>
      <c r="AK862" s="83"/>
      <c r="AL862" s="83"/>
      <c r="AM862" s="83"/>
      <c r="AN862" s="83"/>
      <c r="AO862" s="83"/>
      <c r="AP862" s="83"/>
      <c r="AQ862" s="83"/>
      <c r="AR862" s="83"/>
      <c r="AS862" s="83"/>
      <c r="AT862" s="83"/>
      <c r="AU862" s="83"/>
      <c r="AV862" s="83"/>
      <c r="AW862" s="83"/>
      <c r="AX862" s="83"/>
      <c r="AY862" s="83"/>
      <c r="AZ862" s="83"/>
      <c r="BA862" s="83"/>
      <c r="BB862" s="83"/>
    </row>
    <row r="863" spans="10:54" s="228" customFormat="1" x14ac:dyDescent="0.2">
      <c r="J863" s="361"/>
      <c r="K863" s="360"/>
      <c r="L863" s="343"/>
      <c r="M863" s="343"/>
      <c r="N863" s="170"/>
      <c r="O863" s="170"/>
      <c r="P863" s="170"/>
      <c r="Q863" s="170"/>
      <c r="R863" s="170"/>
      <c r="S863" s="170"/>
      <c r="T863" s="327">
        <v>862</v>
      </c>
      <c r="U863" s="373" t="s">
        <v>940</v>
      </c>
      <c r="V863" s="376">
        <v>2</v>
      </c>
      <c r="X863" s="270"/>
      <c r="Y863" s="270"/>
      <c r="Z863" s="376">
        <v>2</v>
      </c>
      <c r="AB863" s="83"/>
      <c r="AC863" s="83"/>
      <c r="AD863" s="83"/>
      <c r="AE863" s="83"/>
      <c r="AF863" s="83"/>
      <c r="AG863" s="83"/>
      <c r="AH863" s="83"/>
      <c r="AI863" s="83"/>
      <c r="AJ863" s="83"/>
      <c r="AK863" s="83"/>
      <c r="AL863" s="83"/>
      <c r="AM863" s="83"/>
      <c r="AN863" s="83"/>
      <c r="AO863" s="83"/>
      <c r="AP863" s="83"/>
      <c r="AQ863" s="83"/>
      <c r="AR863" s="83"/>
      <c r="AS863" s="83"/>
      <c r="AT863" s="83"/>
      <c r="AU863" s="83"/>
      <c r="AV863" s="83"/>
      <c r="AW863" s="83"/>
      <c r="AX863" s="83"/>
      <c r="AY863" s="83"/>
      <c r="AZ863" s="83"/>
      <c r="BA863" s="83"/>
      <c r="BB863" s="83"/>
    </row>
    <row r="864" spans="10:54" s="228" customFormat="1" x14ac:dyDescent="0.2">
      <c r="J864" s="361"/>
      <c r="K864" s="360"/>
      <c r="L864" s="343"/>
      <c r="M864" s="343"/>
      <c r="N864" s="170"/>
      <c r="O864" s="170"/>
      <c r="P864" s="170"/>
      <c r="Q864" s="170"/>
      <c r="R864" s="170"/>
      <c r="S864" s="170"/>
      <c r="T864" s="327">
        <v>863</v>
      </c>
      <c r="U864" s="373" t="s">
        <v>941</v>
      </c>
      <c r="V864" s="376">
        <v>2</v>
      </c>
      <c r="X864" s="270"/>
      <c r="Y864" s="270"/>
      <c r="Z864" s="376">
        <v>2</v>
      </c>
      <c r="AB864" s="83"/>
      <c r="AC864" s="83"/>
      <c r="AD864" s="83"/>
      <c r="AE864" s="83"/>
      <c r="AF864" s="83"/>
      <c r="AG864" s="83"/>
      <c r="AH864" s="83"/>
      <c r="AI864" s="83"/>
      <c r="AJ864" s="83"/>
      <c r="AK864" s="83"/>
      <c r="AL864" s="83"/>
      <c r="AM864" s="83"/>
      <c r="AN864" s="83"/>
      <c r="AO864" s="83"/>
      <c r="AP864" s="83"/>
      <c r="AQ864" s="83"/>
      <c r="AR864" s="83"/>
      <c r="AS864" s="83"/>
      <c r="AT864" s="83"/>
      <c r="AU864" s="83"/>
      <c r="AV864" s="83"/>
      <c r="AW864" s="83"/>
      <c r="AX864" s="83"/>
      <c r="AY864" s="83"/>
      <c r="AZ864" s="83"/>
      <c r="BA864" s="83"/>
      <c r="BB864" s="83"/>
    </row>
    <row r="865" spans="10:54" s="228" customFormat="1" x14ac:dyDescent="0.2">
      <c r="J865" s="361"/>
      <c r="K865" s="360"/>
      <c r="L865" s="343"/>
      <c r="M865" s="343"/>
      <c r="N865" s="170"/>
      <c r="O865" s="170"/>
      <c r="P865" s="170"/>
      <c r="Q865" s="170"/>
      <c r="R865" s="170"/>
      <c r="S865" s="170"/>
      <c r="T865" s="327">
        <v>864</v>
      </c>
      <c r="U865" s="373" t="s">
        <v>942</v>
      </c>
      <c r="V865" s="376">
        <v>2</v>
      </c>
      <c r="X865" s="270"/>
      <c r="Y865" s="270"/>
      <c r="Z865" s="376">
        <v>2</v>
      </c>
      <c r="AB865" s="83"/>
      <c r="AC865" s="83"/>
      <c r="AD865" s="83"/>
      <c r="AE865" s="83"/>
      <c r="AF865" s="83"/>
      <c r="AG865" s="83"/>
      <c r="AH865" s="83"/>
      <c r="AI865" s="83"/>
      <c r="AJ865" s="83"/>
      <c r="AK865" s="83"/>
      <c r="AL865" s="83"/>
      <c r="AM865" s="83"/>
      <c r="AN865" s="83"/>
      <c r="AO865" s="83"/>
      <c r="AP865" s="83"/>
      <c r="AQ865" s="83"/>
      <c r="AR865" s="83"/>
      <c r="AS865" s="83"/>
      <c r="AT865" s="83"/>
      <c r="AU865" s="83"/>
      <c r="AV865" s="83"/>
      <c r="AW865" s="83"/>
      <c r="AX865" s="83"/>
      <c r="AY865" s="83"/>
      <c r="AZ865" s="83"/>
      <c r="BA865" s="83"/>
      <c r="BB865" s="83"/>
    </row>
    <row r="866" spans="10:54" s="228" customFormat="1" x14ac:dyDescent="0.2">
      <c r="J866" s="361"/>
      <c r="K866" s="360"/>
      <c r="L866" s="343"/>
      <c r="M866" s="343"/>
      <c r="N866" s="170"/>
      <c r="O866" s="170"/>
      <c r="P866" s="170"/>
      <c r="Q866" s="170"/>
      <c r="R866" s="170"/>
      <c r="S866" s="170"/>
      <c r="T866" s="327">
        <v>865</v>
      </c>
      <c r="U866" s="373" t="s">
        <v>943</v>
      </c>
      <c r="V866" s="376">
        <v>2</v>
      </c>
      <c r="X866" s="270"/>
      <c r="Y866" s="270"/>
      <c r="Z866" s="376">
        <v>2</v>
      </c>
      <c r="AB866" s="83"/>
      <c r="AC866" s="83"/>
      <c r="AD866" s="83"/>
      <c r="AE866" s="83"/>
      <c r="AF866" s="83"/>
      <c r="AG866" s="83"/>
      <c r="AH866" s="83"/>
      <c r="AI866" s="83"/>
      <c r="AJ866" s="83"/>
      <c r="AK866" s="83"/>
      <c r="AL866" s="83"/>
      <c r="AM866" s="83"/>
      <c r="AN866" s="83"/>
      <c r="AO866" s="83"/>
      <c r="AP866" s="83"/>
      <c r="AQ866" s="83"/>
      <c r="AR866" s="83"/>
      <c r="AS866" s="83"/>
      <c r="AT866" s="83"/>
      <c r="AU866" s="83"/>
      <c r="AV866" s="83"/>
      <c r="AW866" s="83"/>
      <c r="AX866" s="83"/>
      <c r="AY866" s="83"/>
      <c r="AZ866" s="83"/>
      <c r="BA866" s="83"/>
      <c r="BB866" s="83"/>
    </row>
    <row r="867" spans="10:54" s="228" customFormat="1" x14ac:dyDescent="0.2">
      <c r="J867" s="361"/>
      <c r="K867" s="360"/>
      <c r="L867" s="343"/>
      <c r="M867" s="343"/>
      <c r="N867" s="170"/>
      <c r="O867" s="170"/>
      <c r="P867" s="170"/>
      <c r="Q867" s="170"/>
      <c r="R867" s="170"/>
      <c r="S867" s="170"/>
      <c r="T867" s="327">
        <v>866</v>
      </c>
      <c r="U867" s="373" t="s">
        <v>944</v>
      </c>
      <c r="V867" s="376">
        <v>2</v>
      </c>
      <c r="X867" s="270"/>
      <c r="Y867" s="270"/>
      <c r="Z867" s="376">
        <v>2</v>
      </c>
      <c r="AB867" s="83"/>
      <c r="AC867" s="83"/>
      <c r="AD867" s="83"/>
      <c r="AE867" s="83"/>
      <c r="AF867" s="83"/>
      <c r="AG867" s="83"/>
      <c r="AH867" s="83"/>
      <c r="AI867" s="83"/>
      <c r="AJ867" s="83"/>
      <c r="AK867" s="83"/>
      <c r="AL867" s="83"/>
      <c r="AM867" s="83"/>
      <c r="AN867" s="83"/>
      <c r="AO867" s="83"/>
      <c r="AP867" s="83"/>
      <c r="AQ867" s="83"/>
      <c r="AR867" s="83"/>
      <c r="AS867" s="83"/>
      <c r="AT867" s="83"/>
      <c r="AU867" s="83"/>
      <c r="AV867" s="83"/>
      <c r="AW867" s="83"/>
      <c r="AX867" s="83"/>
      <c r="AY867" s="83"/>
      <c r="AZ867" s="83"/>
      <c r="BA867" s="83"/>
      <c r="BB867" s="83"/>
    </row>
    <row r="868" spans="10:54" s="228" customFormat="1" x14ac:dyDescent="0.2">
      <c r="J868" s="361"/>
      <c r="K868" s="360"/>
      <c r="L868" s="343"/>
      <c r="M868" s="343"/>
      <c r="N868" s="170"/>
      <c r="O868" s="170"/>
      <c r="P868" s="170"/>
      <c r="Q868" s="170"/>
      <c r="R868" s="170"/>
      <c r="S868" s="170"/>
      <c r="T868" s="327">
        <v>867</v>
      </c>
      <c r="U868" s="373" t="s">
        <v>945</v>
      </c>
      <c r="V868" s="376">
        <v>2</v>
      </c>
      <c r="X868" s="270"/>
      <c r="Y868" s="270"/>
      <c r="Z868" s="376">
        <v>2</v>
      </c>
      <c r="AB868" s="83"/>
      <c r="AC868" s="83"/>
      <c r="AD868" s="83"/>
      <c r="AE868" s="83"/>
      <c r="AF868" s="83"/>
      <c r="AG868" s="83"/>
      <c r="AH868" s="83"/>
      <c r="AI868" s="83"/>
      <c r="AJ868" s="83"/>
      <c r="AK868" s="83"/>
      <c r="AL868" s="83"/>
      <c r="AM868" s="83"/>
      <c r="AN868" s="83"/>
      <c r="AO868" s="83"/>
      <c r="AP868" s="83"/>
      <c r="AQ868" s="83"/>
      <c r="AR868" s="83"/>
      <c r="AS868" s="83"/>
      <c r="AT868" s="83"/>
      <c r="AU868" s="83"/>
      <c r="AV868" s="83"/>
      <c r="AW868" s="83"/>
      <c r="AX868" s="83"/>
      <c r="AY868" s="83"/>
      <c r="AZ868" s="83"/>
      <c r="BA868" s="83"/>
      <c r="BB868" s="83"/>
    </row>
    <row r="869" spans="10:54" s="228" customFormat="1" x14ac:dyDescent="0.2">
      <c r="J869" s="361"/>
      <c r="K869" s="360"/>
      <c r="L869" s="343"/>
      <c r="M869" s="343"/>
      <c r="N869" s="170"/>
      <c r="O869" s="170"/>
      <c r="P869" s="170"/>
      <c r="Q869" s="170"/>
      <c r="R869" s="170"/>
      <c r="S869" s="170"/>
      <c r="T869" s="327">
        <v>868</v>
      </c>
      <c r="U869" s="373" t="s">
        <v>946</v>
      </c>
      <c r="V869" s="376">
        <v>2</v>
      </c>
      <c r="X869" s="270"/>
      <c r="Y869" s="270"/>
      <c r="Z869" s="376">
        <v>2</v>
      </c>
      <c r="AB869" s="83"/>
      <c r="AC869" s="83"/>
      <c r="AD869" s="83"/>
      <c r="AE869" s="83"/>
      <c r="AF869" s="83"/>
      <c r="AG869" s="83"/>
      <c r="AH869" s="83"/>
      <c r="AI869" s="83"/>
      <c r="AJ869" s="83"/>
      <c r="AK869" s="83"/>
      <c r="AL869" s="83"/>
      <c r="AM869" s="83"/>
      <c r="AN869" s="83"/>
      <c r="AO869" s="83"/>
      <c r="AP869" s="83"/>
      <c r="AQ869" s="83"/>
      <c r="AR869" s="83"/>
      <c r="AS869" s="83"/>
      <c r="AT869" s="83"/>
      <c r="AU869" s="83"/>
      <c r="AV869" s="83"/>
      <c r="AW869" s="83"/>
      <c r="AX869" s="83"/>
      <c r="AY869" s="83"/>
      <c r="AZ869" s="83"/>
      <c r="BA869" s="83"/>
      <c r="BB869" s="83"/>
    </row>
    <row r="870" spans="10:54" s="228" customFormat="1" x14ac:dyDescent="0.2">
      <c r="J870" s="361"/>
      <c r="K870" s="360"/>
      <c r="L870" s="343"/>
      <c r="M870" s="343"/>
      <c r="N870" s="170"/>
      <c r="O870" s="170"/>
      <c r="P870" s="170"/>
      <c r="Q870" s="170"/>
      <c r="R870" s="170"/>
      <c r="S870" s="170"/>
      <c r="T870" s="327">
        <v>869</v>
      </c>
      <c r="U870" s="373" t="s">
        <v>947</v>
      </c>
      <c r="V870" s="376">
        <v>2</v>
      </c>
      <c r="X870" s="270"/>
      <c r="Y870" s="270"/>
      <c r="Z870" s="376">
        <v>2</v>
      </c>
      <c r="AB870" s="83"/>
      <c r="AC870" s="83"/>
      <c r="AD870" s="83"/>
      <c r="AE870" s="83"/>
      <c r="AF870" s="83"/>
      <c r="AG870" s="83"/>
      <c r="AH870" s="83"/>
      <c r="AI870" s="83"/>
      <c r="AJ870" s="83"/>
      <c r="AK870" s="83"/>
      <c r="AL870" s="83"/>
      <c r="AM870" s="83"/>
      <c r="AN870" s="83"/>
      <c r="AO870" s="83"/>
      <c r="AP870" s="83"/>
      <c r="AQ870" s="83"/>
      <c r="AR870" s="83"/>
      <c r="AS870" s="83"/>
      <c r="AT870" s="83"/>
      <c r="AU870" s="83"/>
      <c r="AV870" s="83"/>
      <c r="AW870" s="83"/>
      <c r="AX870" s="83"/>
      <c r="AY870" s="83"/>
      <c r="AZ870" s="83"/>
      <c r="BA870" s="83"/>
      <c r="BB870" s="83"/>
    </row>
    <row r="871" spans="10:54" s="228" customFormat="1" x14ac:dyDescent="0.2">
      <c r="J871" s="361"/>
      <c r="K871" s="360"/>
      <c r="L871" s="343"/>
      <c r="M871" s="343"/>
      <c r="N871" s="170"/>
      <c r="O871" s="170"/>
      <c r="P871" s="170"/>
      <c r="Q871" s="170"/>
      <c r="R871" s="170"/>
      <c r="S871" s="170"/>
      <c r="T871" s="327">
        <v>870</v>
      </c>
      <c r="U871" s="373" t="s">
        <v>948</v>
      </c>
      <c r="V871" s="376">
        <v>2</v>
      </c>
      <c r="X871" s="270"/>
      <c r="Y871" s="270"/>
      <c r="Z871" s="376">
        <v>2</v>
      </c>
      <c r="AB871" s="83"/>
      <c r="AC871" s="83"/>
      <c r="AD871" s="83"/>
      <c r="AE871" s="83"/>
      <c r="AF871" s="83"/>
      <c r="AG871" s="83"/>
      <c r="AH871" s="83"/>
      <c r="AI871" s="83"/>
      <c r="AJ871" s="83"/>
      <c r="AK871" s="83"/>
      <c r="AL871" s="83"/>
      <c r="AM871" s="83"/>
      <c r="AN871" s="83"/>
      <c r="AO871" s="83"/>
      <c r="AP871" s="83"/>
      <c r="AQ871" s="83"/>
      <c r="AR871" s="83"/>
      <c r="AS871" s="83"/>
      <c r="AT871" s="83"/>
      <c r="AU871" s="83"/>
      <c r="AV871" s="83"/>
      <c r="AW871" s="83"/>
      <c r="AX871" s="83"/>
      <c r="AY871" s="83"/>
      <c r="AZ871" s="83"/>
      <c r="BA871" s="83"/>
      <c r="BB871" s="83"/>
    </row>
    <row r="872" spans="10:54" s="228" customFormat="1" x14ac:dyDescent="0.2">
      <c r="J872" s="361"/>
      <c r="K872" s="360"/>
      <c r="L872" s="343"/>
      <c r="M872" s="343"/>
      <c r="N872" s="170"/>
      <c r="O872" s="170"/>
      <c r="P872" s="170"/>
      <c r="Q872" s="170"/>
      <c r="R872" s="170"/>
      <c r="S872" s="170"/>
      <c r="T872" s="327">
        <v>871</v>
      </c>
      <c r="U872" s="373" t="s">
        <v>949</v>
      </c>
      <c r="V872" s="376">
        <v>2</v>
      </c>
      <c r="X872" s="270"/>
      <c r="Y872" s="270"/>
      <c r="Z872" s="376">
        <v>2</v>
      </c>
      <c r="AB872" s="83"/>
      <c r="AC872" s="83"/>
      <c r="AD872" s="83"/>
      <c r="AE872" s="83"/>
      <c r="AF872" s="83"/>
      <c r="AG872" s="83"/>
      <c r="AH872" s="83"/>
      <c r="AI872" s="83"/>
      <c r="AJ872" s="83"/>
      <c r="AK872" s="83"/>
      <c r="AL872" s="83"/>
      <c r="AM872" s="83"/>
      <c r="AN872" s="83"/>
      <c r="AO872" s="83"/>
      <c r="AP872" s="83"/>
      <c r="AQ872" s="83"/>
      <c r="AR872" s="83"/>
      <c r="AS872" s="83"/>
      <c r="AT872" s="83"/>
      <c r="AU872" s="83"/>
      <c r="AV872" s="83"/>
      <c r="AW872" s="83"/>
      <c r="AX872" s="83"/>
      <c r="AY872" s="83"/>
      <c r="AZ872" s="83"/>
      <c r="BA872" s="83"/>
      <c r="BB872" s="83"/>
    </row>
    <row r="873" spans="10:54" s="228" customFormat="1" x14ac:dyDescent="0.2">
      <c r="J873" s="361"/>
      <c r="K873" s="360"/>
      <c r="L873" s="343"/>
      <c r="M873" s="343"/>
      <c r="N873" s="170"/>
      <c r="O873" s="170"/>
      <c r="P873" s="170"/>
      <c r="Q873" s="170"/>
      <c r="R873" s="170"/>
      <c r="S873" s="170"/>
      <c r="T873" s="327">
        <v>872</v>
      </c>
      <c r="U873" s="373" t="s">
        <v>950</v>
      </c>
      <c r="V873" s="376">
        <v>2</v>
      </c>
      <c r="X873" s="270"/>
      <c r="Y873" s="270"/>
      <c r="Z873" s="376">
        <v>2</v>
      </c>
      <c r="AB873" s="83"/>
      <c r="AC873" s="83"/>
      <c r="AD873" s="83"/>
      <c r="AE873" s="83"/>
      <c r="AF873" s="83"/>
      <c r="AG873" s="83"/>
      <c r="AH873" s="83"/>
      <c r="AI873" s="83"/>
      <c r="AJ873" s="83"/>
      <c r="AK873" s="83"/>
      <c r="AL873" s="83"/>
      <c r="AM873" s="83"/>
      <c r="AN873" s="83"/>
      <c r="AO873" s="83"/>
      <c r="AP873" s="83"/>
      <c r="AQ873" s="83"/>
      <c r="AR873" s="83"/>
      <c r="AS873" s="83"/>
      <c r="AT873" s="83"/>
      <c r="AU873" s="83"/>
      <c r="AV873" s="83"/>
      <c r="AW873" s="83"/>
      <c r="AX873" s="83"/>
      <c r="AY873" s="83"/>
      <c r="AZ873" s="83"/>
      <c r="BA873" s="83"/>
      <c r="BB873" s="83"/>
    </row>
    <row r="874" spans="10:54" s="228" customFormat="1" x14ac:dyDescent="0.2">
      <c r="J874" s="361"/>
      <c r="K874" s="360"/>
      <c r="L874" s="343"/>
      <c r="M874" s="343"/>
      <c r="N874" s="170"/>
      <c r="O874" s="170"/>
      <c r="P874" s="170"/>
      <c r="Q874" s="170"/>
      <c r="R874" s="170"/>
      <c r="S874" s="170"/>
      <c r="T874" s="327">
        <v>873</v>
      </c>
      <c r="U874" s="373" t="s">
        <v>951</v>
      </c>
      <c r="V874" s="376">
        <v>2</v>
      </c>
      <c r="X874" s="270"/>
      <c r="Y874" s="270"/>
      <c r="Z874" s="376">
        <v>2</v>
      </c>
      <c r="AB874" s="83"/>
      <c r="AC874" s="83"/>
      <c r="AD874" s="83"/>
      <c r="AE874" s="83"/>
      <c r="AF874" s="83"/>
      <c r="AG874" s="83"/>
      <c r="AH874" s="83"/>
      <c r="AI874" s="83"/>
      <c r="AJ874" s="83"/>
      <c r="AK874" s="83"/>
      <c r="AL874" s="83"/>
      <c r="AM874" s="83"/>
      <c r="AN874" s="83"/>
      <c r="AO874" s="83"/>
      <c r="AP874" s="83"/>
      <c r="AQ874" s="83"/>
      <c r="AR874" s="83"/>
      <c r="AS874" s="83"/>
      <c r="AT874" s="83"/>
      <c r="AU874" s="83"/>
      <c r="AV874" s="83"/>
      <c r="AW874" s="83"/>
      <c r="AX874" s="83"/>
      <c r="AY874" s="83"/>
      <c r="AZ874" s="83"/>
      <c r="BA874" s="83"/>
      <c r="BB874" s="83"/>
    </row>
    <row r="875" spans="10:54" s="228" customFormat="1" x14ac:dyDescent="0.2">
      <c r="J875" s="361"/>
      <c r="K875" s="360"/>
      <c r="L875" s="343"/>
      <c r="M875" s="343"/>
      <c r="N875" s="170"/>
      <c r="O875" s="170"/>
      <c r="P875" s="170"/>
      <c r="Q875" s="170"/>
      <c r="R875" s="170"/>
      <c r="S875" s="170"/>
      <c r="T875" s="327">
        <v>874</v>
      </c>
      <c r="U875" s="373" t="s">
        <v>952</v>
      </c>
      <c r="V875" s="376">
        <v>2</v>
      </c>
      <c r="X875" s="270"/>
      <c r="Y875" s="270"/>
      <c r="Z875" s="376">
        <v>2</v>
      </c>
      <c r="AB875" s="83"/>
      <c r="AC875" s="83"/>
      <c r="AD875" s="83"/>
      <c r="AE875" s="83"/>
      <c r="AF875" s="83"/>
      <c r="AG875" s="83"/>
      <c r="AH875" s="83"/>
      <c r="AI875" s="83"/>
      <c r="AJ875" s="83"/>
      <c r="AK875" s="83"/>
      <c r="AL875" s="83"/>
      <c r="AM875" s="83"/>
      <c r="AN875" s="83"/>
      <c r="AO875" s="83"/>
      <c r="AP875" s="83"/>
      <c r="AQ875" s="83"/>
      <c r="AR875" s="83"/>
      <c r="AS875" s="83"/>
      <c r="AT875" s="83"/>
      <c r="AU875" s="83"/>
      <c r="AV875" s="83"/>
      <c r="AW875" s="83"/>
      <c r="AX875" s="83"/>
      <c r="AY875" s="83"/>
      <c r="AZ875" s="83"/>
      <c r="BA875" s="83"/>
      <c r="BB875" s="83"/>
    </row>
    <row r="876" spans="10:54" s="228" customFormat="1" x14ac:dyDescent="0.2">
      <c r="J876" s="361"/>
      <c r="K876" s="360"/>
      <c r="L876" s="343"/>
      <c r="M876" s="343"/>
      <c r="N876" s="170"/>
      <c r="O876" s="170"/>
      <c r="P876" s="170"/>
      <c r="Q876" s="170"/>
      <c r="R876" s="170"/>
      <c r="S876" s="170"/>
      <c r="T876" s="327">
        <v>875</v>
      </c>
      <c r="U876" s="373" t="s">
        <v>953</v>
      </c>
      <c r="V876" s="376">
        <v>2</v>
      </c>
      <c r="X876" s="270"/>
      <c r="Y876" s="270"/>
      <c r="Z876" s="376">
        <v>2</v>
      </c>
      <c r="AB876" s="83"/>
      <c r="AC876" s="83"/>
      <c r="AD876" s="83"/>
      <c r="AE876" s="83"/>
      <c r="AF876" s="83"/>
      <c r="AG876" s="83"/>
      <c r="AH876" s="83"/>
      <c r="AI876" s="83"/>
      <c r="AJ876" s="83"/>
      <c r="AK876" s="83"/>
      <c r="AL876" s="83"/>
      <c r="AM876" s="83"/>
      <c r="AN876" s="83"/>
      <c r="AO876" s="83"/>
      <c r="AP876" s="83"/>
      <c r="AQ876" s="83"/>
      <c r="AR876" s="83"/>
      <c r="AS876" s="83"/>
      <c r="AT876" s="83"/>
      <c r="AU876" s="83"/>
      <c r="AV876" s="83"/>
      <c r="AW876" s="83"/>
      <c r="AX876" s="83"/>
      <c r="AY876" s="83"/>
      <c r="AZ876" s="83"/>
      <c r="BA876" s="83"/>
      <c r="BB876" s="83"/>
    </row>
    <row r="877" spans="10:54" s="228" customFormat="1" x14ac:dyDescent="0.2">
      <c r="J877" s="361"/>
      <c r="K877" s="360"/>
      <c r="L877" s="343"/>
      <c r="M877" s="343"/>
      <c r="N877" s="170"/>
      <c r="O877" s="170"/>
      <c r="P877" s="170"/>
      <c r="Q877" s="170"/>
      <c r="R877" s="170"/>
      <c r="S877" s="170"/>
      <c r="T877" s="327">
        <v>876</v>
      </c>
      <c r="U877" s="373" t="s">
        <v>954</v>
      </c>
      <c r="V877" s="376">
        <v>2</v>
      </c>
      <c r="X877" s="270"/>
      <c r="Y877" s="270"/>
      <c r="Z877" s="376">
        <v>2</v>
      </c>
      <c r="AB877" s="83"/>
      <c r="AC877" s="83"/>
      <c r="AD877" s="83"/>
      <c r="AE877" s="83"/>
      <c r="AF877" s="83"/>
      <c r="AG877" s="83"/>
      <c r="AH877" s="83"/>
      <c r="AI877" s="83"/>
      <c r="AJ877" s="83"/>
      <c r="AK877" s="83"/>
      <c r="AL877" s="83"/>
      <c r="AM877" s="83"/>
      <c r="AN877" s="83"/>
      <c r="AO877" s="83"/>
      <c r="AP877" s="83"/>
      <c r="AQ877" s="83"/>
      <c r="AR877" s="83"/>
      <c r="AS877" s="83"/>
      <c r="AT877" s="83"/>
      <c r="AU877" s="83"/>
      <c r="AV877" s="83"/>
      <c r="AW877" s="83"/>
      <c r="AX877" s="83"/>
      <c r="AY877" s="83"/>
      <c r="AZ877" s="83"/>
      <c r="BA877" s="83"/>
      <c r="BB877" s="83"/>
    </row>
    <row r="878" spans="10:54" s="228" customFormat="1" x14ac:dyDescent="0.2">
      <c r="J878" s="361"/>
      <c r="K878" s="360"/>
      <c r="L878" s="343"/>
      <c r="M878" s="343"/>
      <c r="N878" s="170"/>
      <c r="O878" s="170"/>
      <c r="P878" s="170"/>
      <c r="Q878" s="170"/>
      <c r="R878" s="170"/>
      <c r="S878" s="170"/>
      <c r="T878" s="327">
        <v>877</v>
      </c>
      <c r="U878" s="373" t="s">
        <v>955</v>
      </c>
      <c r="V878" s="376">
        <v>2</v>
      </c>
      <c r="X878" s="270"/>
      <c r="Y878" s="270"/>
      <c r="Z878" s="376">
        <v>2</v>
      </c>
      <c r="AB878" s="83"/>
      <c r="AC878" s="83"/>
      <c r="AD878" s="83"/>
      <c r="AE878" s="83"/>
      <c r="AF878" s="83"/>
      <c r="AG878" s="83"/>
      <c r="AH878" s="83"/>
      <c r="AI878" s="83"/>
      <c r="AJ878" s="83"/>
      <c r="AK878" s="83"/>
      <c r="AL878" s="83"/>
      <c r="AM878" s="83"/>
      <c r="AN878" s="83"/>
      <c r="AO878" s="83"/>
      <c r="AP878" s="83"/>
      <c r="AQ878" s="83"/>
      <c r="AR878" s="83"/>
      <c r="AS878" s="83"/>
      <c r="AT878" s="83"/>
      <c r="AU878" s="83"/>
      <c r="AV878" s="83"/>
      <c r="AW878" s="83"/>
      <c r="AX878" s="83"/>
      <c r="AY878" s="83"/>
      <c r="AZ878" s="83"/>
      <c r="BA878" s="83"/>
      <c r="BB878" s="83"/>
    </row>
    <row r="879" spans="10:54" s="228" customFormat="1" x14ac:dyDescent="0.2">
      <c r="J879" s="361"/>
      <c r="K879" s="360"/>
      <c r="L879" s="343"/>
      <c r="M879" s="343"/>
      <c r="N879" s="170"/>
      <c r="O879" s="170"/>
      <c r="P879" s="170"/>
      <c r="Q879" s="170"/>
      <c r="R879" s="170"/>
      <c r="S879" s="170"/>
      <c r="T879" s="327">
        <v>878</v>
      </c>
      <c r="U879" s="373" t="s">
        <v>956</v>
      </c>
      <c r="V879" s="376">
        <v>2</v>
      </c>
      <c r="X879" s="270"/>
      <c r="Y879" s="270"/>
      <c r="Z879" s="376">
        <v>2</v>
      </c>
      <c r="AB879" s="83"/>
      <c r="AC879" s="83"/>
      <c r="AD879" s="83"/>
      <c r="AE879" s="83"/>
      <c r="AF879" s="83"/>
      <c r="AG879" s="83"/>
      <c r="AH879" s="83"/>
      <c r="AI879" s="83"/>
      <c r="AJ879" s="83"/>
      <c r="AK879" s="83"/>
      <c r="AL879" s="83"/>
      <c r="AM879" s="83"/>
      <c r="AN879" s="83"/>
      <c r="AO879" s="83"/>
      <c r="AP879" s="83"/>
      <c r="AQ879" s="83"/>
      <c r="AR879" s="83"/>
      <c r="AS879" s="83"/>
      <c r="AT879" s="83"/>
      <c r="AU879" s="83"/>
      <c r="AV879" s="83"/>
      <c r="AW879" s="83"/>
      <c r="AX879" s="83"/>
      <c r="AY879" s="83"/>
      <c r="AZ879" s="83"/>
      <c r="BA879" s="83"/>
      <c r="BB879" s="83"/>
    </row>
    <row r="880" spans="10:54" s="228" customFormat="1" x14ac:dyDescent="0.2">
      <c r="J880" s="361"/>
      <c r="K880" s="360"/>
      <c r="L880" s="343"/>
      <c r="M880" s="343"/>
      <c r="N880" s="170"/>
      <c r="O880" s="170"/>
      <c r="P880" s="170"/>
      <c r="Q880" s="170"/>
      <c r="R880" s="170"/>
      <c r="S880" s="170"/>
      <c r="T880" s="327">
        <v>879</v>
      </c>
      <c r="U880" s="373" t="s">
        <v>957</v>
      </c>
      <c r="V880" s="376">
        <v>2</v>
      </c>
      <c r="X880" s="270"/>
      <c r="Y880" s="270"/>
      <c r="Z880" s="376">
        <v>2</v>
      </c>
      <c r="AB880" s="83"/>
      <c r="AC880" s="83"/>
      <c r="AD880" s="83"/>
      <c r="AE880" s="83"/>
      <c r="AF880" s="83"/>
      <c r="AG880" s="83"/>
      <c r="AH880" s="83"/>
      <c r="AI880" s="83"/>
      <c r="AJ880" s="83"/>
      <c r="AK880" s="83"/>
      <c r="AL880" s="83"/>
      <c r="AM880" s="83"/>
      <c r="AN880" s="83"/>
      <c r="AO880" s="83"/>
      <c r="AP880" s="83"/>
      <c r="AQ880" s="83"/>
      <c r="AR880" s="83"/>
      <c r="AS880" s="83"/>
      <c r="AT880" s="83"/>
      <c r="AU880" s="83"/>
      <c r="AV880" s="83"/>
      <c r="AW880" s="83"/>
      <c r="AX880" s="83"/>
      <c r="AY880" s="83"/>
      <c r="AZ880" s="83"/>
      <c r="BA880" s="83"/>
      <c r="BB880" s="83"/>
    </row>
    <row r="881" spans="10:54" s="228" customFormat="1" x14ac:dyDescent="0.2">
      <c r="J881" s="361"/>
      <c r="K881" s="360"/>
      <c r="L881" s="343"/>
      <c r="M881" s="343"/>
      <c r="N881" s="170"/>
      <c r="O881" s="170"/>
      <c r="P881" s="170"/>
      <c r="Q881" s="170"/>
      <c r="R881" s="170"/>
      <c r="S881" s="170"/>
      <c r="T881" s="327">
        <v>880</v>
      </c>
      <c r="U881" s="373" t="s">
        <v>958</v>
      </c>
      <c r="V881" s="376">
        <v>2</v>
      </c>
      <c r="X881" s="270"/>
      <c r="Y881" s="270"/>
      <c r="Z881" s="376">
        <v>2</v>
      </c>
      <c r="AB881" s="83"/>
      <c r="AC881" s="83"/>
      <c r="AD881" s="83"/>
      <c r="AE881" s="83"/>
      <c r="AF881" s="83"/>
      <c r="AG881" s="83"/>
      <c r="AH881" s="83"/>
      <c r="AI881" s="83"/>
      <c r="AJ881" s="83"/>
      <c r="AK881" s="83"/>
      <c r="AL881" s="83"/>
      <c r="AM881" s="83"/>
      <c r="AN881" s="83"/>
      <c r="AO881" s="83"/>
      <c r="AP881" s="83"/>
      <c r="AQ881" s="83"/>
      <c r="AR881" s="83"/>
      <c r="AS881" s="83"/>
      <c r="AT881" s="83"/>
      <c r="AU881" s="83"/>
      <c r="AV881" s="83"/>
      <c r="AW881" s="83"/>
      <c r="AX881" s="83"/>
      <c r="AY881" s="83"/>
      <c r="AZ881" s="83"/>
      <c r="BA881" s="83"/>
      <c r="BB881" s="83"/>
    </row>
    <row r="882" spans="10:54" s="228" customFormat="1" x14ac:dyDescent="0.2">
      <c r="J882" s="361"/>
      <c r="K882" s="360"/>
      <c r="L882" s="343"/>
      <c r="M882" s="343"/>
      <c r="N882" s="170"/>
      <c r="O882" s="170"/>
      <c r="P882" s="170"/>
      <c r="Q882" s="170"/>
      <c r="R882" s="170"/>
      <c r="S882" s="170"/>
      <c r="T882" s="327">
        <v>881</v>
      </c>
      <c r="U882" s="373" t="s">
        <v>959</v>
      </c>
      <c r="V882" s="376">
        <v>2</v>
      </c>
      <c r="X882" s="270"/>
      <c r="Y882" s="270"/>
      <c r="Z882" s="376">
        <v>2</v>
      </c>
      <c r="AB882" s="83"/>
      <c r="AC882" s="83"/>
      <c r="AD882" s="83"/>
      <c r="AE882" s="83"/>
      <c r="AF882" s="83"/>
      <c r="AG882" s="83"/>
      <c r="AH882" s="83"/>
      <c r="AI882" s="83"/>
      <c r="AJ882" s="83"/>
      <c r="AK882" s="83"/>
      <c r="AL882" s="83"/>
      <c r="AM882" s="83"/>
      <c r="AN882" s="83"/>
      <c r="AO882" s="83"/>
      <c r="AP882" s="83"/>
      <c r="AQ882" s="83"/>
      <c r="AR882" s="83"/>
      <c r="AS882" s="83"/>
      <c r="AT882" s="83"/>
      <c r="AU882" s="83"/>
      <c r="AV882" s="83"/>
      <c r="AW882" s="83"/>
      <c r="AX882" s="83"/>
      <c r="AY882" s="83"/>
      <c r="AZ882" s="83"/>
      <c r="BA882" s="83"/>
      <c r="BB882" s="83"/>
    </row>
    <row r="883" spans="10:54" s="228" customFormat="1" x14ac:dyDescent="0.2">
      <c r="J883" s="361"/>
      <c r="K883" s="360"/>
      <c r="L883" s="343"/>
      <c r="M883" s="343"/>
      <c r="N883" s="170"/>
      <c r="O883" s="170"/>
      <c r="P883" s="170"/>
      <c r="Q883" s="170"/>
      <c r="R883" s="170"/>
      <c r="S883" s="170"/>
      <c r="T883" s="327">
        <v>882</v>
      </c>
      <c r="U883" s="373" t="s">
        <v>960</v>
      </c>
      <c r="V883" s="376">
        <v>2</v>
      </c>
      <c r="X883" s="270"/>
      <c r="Y883" s="270"/>
      <c r="Z883" s="376">
        <v>2</v>
      </c>
      <c r="AB883" s="83"/>
      <c r="AC883" s="83"/>
      <c r="AD883" s="83"/>
      <c r="AE883" s="83"/>
      <c r="AF883" s="83"/>
      <c r="AG883" s="83"/>
      <c r="AH883" s="83"/>
      <c r="AI883" s="83"/>
      <c r="AJ883" s="83"/>
      <c r="AK883" s="83"/>
      <c r="AL883" s="83"/>
      <c r="AM883" s="83"/>
      <c r="AN883" s="83"/>
      <c r="AO883" s="83"/>
      <c r="AP883" s="83"/>
      <c r="AQ883" s="83"/>
      <c r="AR883" s="83"/>
      <c r="AS883" s="83"/>
      <c r="AT883" s="83"/>
      <c r="AU883" s="83"/>
      <c r="AV883" s="83"/>
      <c r="AW883" s="83"/>
      <c r="AX883" s="83"/>
      <c r="AY883" s="83"/>
      <c r="AZ883" s="83"/>
      <c r="BA883" s="83"/>
      <c r="BB883" s="83"/>
    </row>
    <row r="884" spans="10:54" s="228" customFormat="1" x14ac:dyDescent="0.2">
      <c r="J884" s="361"/>
      <c r="K884" s="360"/>
      <c r="L884" s="343"/>
      <c r="M884" s="343"/>
      <c r="N884" s="170"/>
      <c r="O884" s="170"/>
      <c r="P884" s="170"/>
      <c r="Q884" s="170"/>
      <c r="R884" s="170"/>
      <c r="S884" s="170"/>
      <c r="T884" s="327">
        <v>883</v>
      </c>
      <c r="U884" s="373" t="s">
        <v>961</v>
      </c>
      <c r="V884" s="376">
        <v>2</v>
      </c>
      <c r="X884" s="270"/>
      <c r="Y884" s="270"/>
      <c r="Z884" s="376">
        <v>2</v>
      </c>
      <c r="AB884" s="83"/>
      <c r="AC884" s="83"/>
      <c r="AD884" s="83"/>
      <c r="AE884" s="83"/>
      <c r="AF884" s="83"/>
      <c r="AG884" s="83"/>
      <c r="AH884" s="83"/>
      <c r="AI884" s="83"/>
      <c r="AJ884" s="83"/>
      <c r="AK884" s="83"/>
      <c r="AL884" s="83"/>
      <c r="AM884" s="83"/>
      <c r="AN884" s="83"/>
      <c r="AO884" s="83"/>
      <c r="AP884" s="83"/>
      <c r="AQ884" s="83"/>
      <c r="AR884" s="83"/>
      <c r="AS884" s="83"/>
      <c r="AT884" s="83"/>
      <c r="AU884" s="83"/>
      <c r="AV884" s="83"/>
      <c r="AW884" s="83"/>
      <c r="AX884" s="83"/>
      <c r="AY884" s="83"/>
      <c r="AZ884" s="83"/>
      <c r="BA884" s="83"/>
      <c r="BB884" s="83"/>
    </row>
    <row r="885" spans="10:54" s="228" customFormat="1" x14ac:dyDescent="0.2">
      <c r="J885" s="361"/>
      <c r="K885" s="360"/>
      <c r="L885" s="343"/>
      <c r="M885" s="343"/>
      <c r="N885" s="170"/>
      <c r="O885" s="170"/>
      <c r="P885" s="170"/>
      <c r="Q885" s="170"/>
      <c r="R885" s="170"/>
      <c r="S885" s="170"/>
      <c r="T885" s="327">
        <v>884</v>
      </c>
      <c r="U885" s="373" t="s">
        <v>962</v>
      </c>
      <c r="V885" s="376">
        <v>2</v>
      </c>
      <c r="X885" s="270"/>
      <c r="Y885" s="270"/>
      <c r="Z885" s="376">
        <v>2</v>
      </c>
      <c r="AB885" s="83"/>
      <c r="AC885" s="83"/>
      <c r="AD885" s="83"/>
      <c r="AE885" s="83"/>
      <c r="AF885" s="83"/>
      <c r="AG885" s="83"/>
      <c r="AH885" s="83"/>
      <c r="AI885" s="83"/>
      <c r="AJ885" s="83"/>
      <c r="AK885" s="83"/>
      <c r="AL885" s="83"/>
      <c r="AM885" s="83"/>
      <c r="AN885" s="83"/>
      <c r="AO885" s="83"/>
      <c r="AP885" s="83"/>
      <c r="AQ885" s="83"/>
      <c r="AR885" s="83"/>
      <c r="AS885" s="83"/>
      <c r="AT885" s="83"/>
      <c r="AU885" s="83"/>
      <c r="AV885" s="83"/>
      <c r="AW885" s="83"/>
      <c r="AX885" s="83"/>
      <c r="AY885" s="83"/>
      <c r="AZ885" s="83"/>
      <c r="BA885" s="83"/>
      <c r="BB885" s="83"/>
    </row>
    <row r="886" spans="10:54" s="228" customFormat="1" x14ac:dyDescent="0.2">
      <c r="J886" s="361"/>
      <c r="K886" s="360"/>
      <c r="L886" s="343"/>
      <c r="M886" s="343"/>
      <c r="N886" s="170"/>
      <c r="O886" s="170"/>
      <c r="P886" s="170"/>
      <c r="Q886" s="170"/>
      <c r="R886" s="170"/>
      <c r="S886" s="170"/>
      <c r="T886" s="327">
        <v>885</v>
      </c>
      <c r="U886" s="373" t="s">
        <v>963</v>
      </c>
      <c r="V886" s="376">
        <v>2</v>
      </c>
      <c r="X886" s="270"/>
      <c r="Y886" s="270"/>
      <c r="Z886" s="376">
        <v>2</v>
      </c>
      <c r="AB886" s="83"/>
      <c r="AC886" s="83"/>
      <c r="AD886" s="83"/>
      <c r="AE886" s="83"/>
      <c r="AF886" s="83"/>
      <c r="AG886" s="83"/>
      <c r="AH886" s="83"/>
      <c r="AI886" s="83"/>
      <c r="AJ886" s="83"/>
      <c r="AK886" s="83"/>
      <c r="AL886" s="83"/>
      <c r="AM886" s="83"/>
      <c r="AN886" s="83"/>
      <c r="AO886" s="83"/>
      <c r="AP886" s="83"/>
      <c r="AQ886" s="83"/>
      <c r="AR886" s="83"/>
      <c r="AS886" s="83"/>
      <c r="AT886" s="83"/>
      <c r="AU886" s="83"/>
      <c r="AV886" s="83"/>
      <c r="AW886" s="83"/>
      <c r="AX886" s="83"/>
      <c r="AY886" s="83"/>
      <c r="AZ886" s="83"/>
      <c r="BA886" s="83"/>
      <c r="BB886" s="83"/>
    </row>
    <row r="887" spans="10:54" s="228" customFormat="1" x14ac:dyDescent="0.2">
      <c r="J887" s="361"/>
      <c r="K887" s="360"/>
      <c r="L887" s="343"/>
      <c r="M887" s="343"/>
      <c r="N887" s="170"/>
      <c r="O887" s="170"/>
      <c r="P887" s="170"/>
      <c r="Q887" s="170"/>
      <c r="R887" s="170"/>
      <c r="S887" s="170"/>
      <c r="T887" s="327">
        <v>886</v>
      </c>
      <c r="U887" s="373" t="s">
        <v>964</v>
      </c>
      <c r="V887" s="376">
        <v>2</v>
      </c>
      <c r="X887" s="270"/>
      <c r="Y887" s="270"/>
      <c r="Z887" s="376">
        <v>2</v>
      </c>
      <c r="AB887" s="83"/>
      <c r="AC887" s="83"/>
      <c r="AD887" s="83"/>
      <c r="AE887" s="83"/>
      <c r="AF887" s="83"/>
      <c r="AG887" s="83"/>
      <c r="AH887" s="83"/>
      <c r="AI887" s="83"/>
      <c r="AJ887" s="83"/>
      <c r="AK887" s="83"/>
      <c r="AL887" s="83"/>
      <c r="AM887" s="83"/>
      <c r="AN887" s="83"/>
      <c r="AO887" s="83"/>
      <c r="AP887" s="83"/>
      <c r="AQ887" s="83"/>
      <c r="AR887" s="83"/>
      <c r="AS887" s="83"/>
      <c r="AT887" s="83"/>
      <c r="AU887" s="83"/>
      <c r="AV887" s="83"/>
      <c r="AW887" s="83"/>
      <c r="AX887" s="83"/>
      <c r="AY887" s="83"/>
      <c r="AZ887" s="83"/>
      <c r="BA887" s="83"/>
      <c r="BB887" s="83"/>
    </row>
    <row r="888" spans="10:54" s="228" customFormat="1" x14ac:dyDescent="0.2">
      <c r="J888" s="361"/>
      <c r="K888" s="360"/>
      <c r="L888" s="343"/>
      <c r="M888" s="343"/>
      <c r="N888" s="170"/>
      <c r="O888" s="170"/>
      <c r="P888" s="170"/>
      <c r="Q888" s="170"/>
      <c r="R888" s="170"/>
      <c r="S888" s="170"/>
      <c r="T888" s="327">
        <v>887</v>
      </c>
      <c r="U888" s="373" t="s">
        <v>965</v>
      </c>
      <c r="V888" s="376">
        <v>2</v>
      </c>
      <c r="X888" s="270"/>
      <c r="Y888" s="270"/>
      <c r="Z888" s="376">
        <v>2</v>
      </c>
      <c r="AB888" s="83"/>
      <c r="AC888" s="83"/>
      <c r="AD888" s="83"/>
      <c r="AE888" s="83"/>
      <c r="AF888" s="83"/>
      <c r="AG888" s="83"/>
      <c r="AH888" s="83"/>
      <c r="AI888" s="83"/>
      <c r="AJ888" s="83"/>
      <c r="AK888" s="83"/>
      <c r="AL888" s="83"/>
      <c r="AM888" s="83"/>
      <c r="AN888" s="83"/>
      <c r="AO888" s="83"/>
      <c r="AP888" s="83"/>
      <c r="AQ888" s="83"/>
      <c r="AR888" s="83"/>
      <c r="AS888" s="83"/>
      <c r="AT888" s="83"/>
      <c r="AU888" s="83"/>
      <c r="AV888" s="83"/>
      <c r="AW888" s="83"/>
      <c r="AX888" s="83"/>
      <c r="AY888" s="83"/>
      <c r="AZ888" s="83"/>
      <c r="BA888" s="83"/>
      <c r="BB888" s="83"/>
    </row>
    <row r="889" spans="10:54" s="228" customFormat="1" x14ac:dyDescent="0.2">
      <c r="J889" s="361"/>
      <c r="K889" s="360"/>
      <c r="L889" s="343"/>
      <c r="M889" s="343"/>
      <c r="N889" s="170"/>
      <c r="O889" s="170"/>
      <c r="P889" s="170"/>
      <c r="Q889" s="170"/>
      <c r="R889" s="170"/>
      <c r="S889" s="170"/>
      <c r="T889" s="327">
        <v>888</v>
      </c>
      <c r="U889" s="373" t="s">
        <v>966</v>
      </c>
      <c r="V889" s="376">
        <v>2</v>
      </c>
      <c r="X889" s="270"/>
      <c r="Y889" s="270"/>
      <c r="Z889" s="376">
        <v>2</v>
      </c>
      <c r="AB889" s="83"/>
      <c r="AC889" s="83"/>
      <c r="AD889" s="83"/>
      <c r="AE889" s="83"/>
      <c r="AF889" s="83"/>
      <c r="AG889" s="83"/>
      <c r="AH889" s="83"/>
      <c r="AI889" s="83"/>
      <c r="AJ889" s="83"/>
      <c r="AK889" s="83"/>
      <c r="AL889" s="83"/>
      <c r="AM889" s="83"/>
      <c r="AN889" s="83"/>
      <c r="AO889" s="83"/>
      <c r="AP889" s="83"/>
      <c r="AQ889" s="83"/>
      <c r="AR889" s="83"/>
      <c r="AS889" s="83"/>
      <c r="AT889" s="83"/>
      <c r="AU889" s="83"/>
      <c r="AV889" s="83"/>
      <c r="AW889" s="83"/>
      <c r="AX889" s="83"/>
      <c r="AY889" s="83"/>
      <c r="AZ889" s="83"/>
      <c r="BA889" s="83"/>
      <c r="BB889" s="83"/>
    </row>
    <row r="890" spans="10:54" s="228" customFormat="1" x14ac:dyDescent="0.2">
      <c r="J890" s="361"/>
      <c r="K890" s="360"/>
      <c r="L890" s="343"/>
      <c r="M890" s="343"/>
      <c r="N890" s="170"/>
      <c r="O890" s="170"/>
      <c r="P890" s="170"/>
      <c r="Q890" s="170"/>
      <c r="R890" s="170"/>
      <c r="S890" s="170"/>
      <c r="T890" s="327">
        <v>889</v>
      </c>
      <c r="U890" s="373" t="s">
        <v>967</v>
      </c>
      <c r="V890" s="376">
        <v>2</v>
      </c>
      <c r="X890" s="270"/>
      <c r="Y890" s="270"/>
      <c r="Z890" s="376">
        <v>2</v>
      </c>
      <c r="AB890" s="83"/>
      <c r="AC890" s="83"/>
      <c r="AD890" s="83"/>
      <c r="AE890" s="83"/>
      <c r="AF890" s="83"/>
      <c r="AG890" s="83"/>
      <c r="AH890" s="83"/>
      <c r="AI890" s="83"/>
      <c r="AJ890" s="83"/>
      <c r="AK890" s="83"/>
      <c r="AL890" s="83"/>
      <c r="AM890" s="83"/>
      <c r="AN890" s="83"/>
      <c r="AO890" s="83"/>
      <c r="AP890" s="83"/>
      <c r="AQ890" s="83"/>
      <c r="AR890" s="83"/>
      <c r="AS890" s="83"/>
      <c r="AT890" s="83"/>
      <c r="AU890" s="83"/>
      <c r="AV890" s="83"/>
      <c r="AW890" s="83"/>
      <c r="AX890" s="83"/>
      <c r="AY890" s="83"/>
      <c r="AZ890" s="83"/>
      <c r="BA890" s="83"/>
      <c r="BB890" s="83"/>
    </row>
    <row r="891" spans="10:54" s="228" customFormat="1" x14ac:dyDescent="0.2">
      <c r="J891" s="361"/>
      <c r="K891" s="360"/>
      <c r="L891" s="343"/>
      <c r="M891" s="343"/>
      <c r="N891" s="170"/>
      <c r="O891" s="170"/>
      <c r="P891" s="170"/>
      <c r="Q891" s="170"/>
      <c r="R891" s="170"/>
      <c r="S891" s="170"/>
      <c r="T891" s="327">
        <v>890</v>
      </c>
      <c r="U891" s="373" t="s">
        <v>968</v>
      </c>
      <c r="V891" s="376">
        <v>2</v>
      </c>
      <c r="X891" s="270"/>
      <c r="Y891" s="270"/>
      <c r="Z891" s="376">
        <v>2</v>
      </c>
      <c r="AB891" s="83"/>
      <c r="AC891" s="83"/>
      <c r="AD891" s="83"/>
      <c r="AE891" s="83"/>
      <c r="AF891" s="83"/>
      <c r="AG891" s="83"/>
      <c r="AH891" s="83"/>
      <c r="AI891" s="83"/>
      <c r="AJ891" s="83"/>
      <c r="AK891" s="83"/>
      <c r="AL891" s="83"/>
      <c r="AM891" s="83"/>
      <c r="AN891" s="83"/>
      <c r="AO891" s="83"/>
      <c r="AP891" s="83"/>
      <c r="AQ891" s="83"/>
      <c r="AR891" s="83"/>
      <c r="AS891" s="83"/>
      <c r="AT891" s="83"/>
      <c r="AU891" s="83"/>
      <c r="AV891" s="83"/>
      <c r="AW891" s="83"/>
      <c r="AX891" s="83"/>
      <c r="AY891" s="83"/>
      <c r="AZ891" s="83"/>
      <c r="BA891" s="83"/>
      <c r="BB891" s="83"/>
    </row>
    <row r="892" spans="10:54" s="228" customFormat="1" x14ac:dyDescent="0.2">
      <c r="J892" s="361"/>
      <c r="K892" s="360"/>
      <c r="L892" s="343"/>
      <c r="M892" s="343"/>
      <c r="N892" s="170"/>
      <c r="O892" s="170"/>
      <c r="P892" s="170"/>
      <c r="Q892" s="170"/>
      <c r="R892" s="170"/>
      <c r="S892" s="170"/>
      <c r="T892" s="327">
        <v>891</v>
      </c>
      <c r="U892" s="373" t="s">
        <v>969</v>
      </c>
      <c r="V892" s="376">
        <v>2</v>
      </c>
      <c r="X892" s="270"/>
      <c r="Y892" s="270"/>
      <c r="Z892" s="376">
        <v>2</v>
      </c>
      <c r="AB892" s="83"/>
      <c r="AC892" s="83"/>
      <c r="AD892" s="83"/>
      <c r="AE892" s="83"/>
      <c r="AF892" s="83"/>
      <c r="AG892" s="83"/>
      <c r="AH892" s="83"/>
      <c r="AI892" s="83"/>
      <c r="AJ892" s="83"/>
      <c r="AK892" s="83"/>
      <c r="AL892" s="83"/>
      <c r="AM892" s="83"/>
      <c r="AN892" s="83"/>
      <c r="AO892" s="83"/>
      <c r="AP892" s="83"/>
      <c r="AQ892" s="83"/>
      <c r="AR892" s="83"/>
      <c r="AS892" s="83"/>
      <c r="AT892" s="83"/>
      <c r="AU892" s="83"/>
      <c r="AV892" s="83"/>
      <c r="AW892" s="83"/>
      <c r="AX892" s="83"/>
      <c r="AY892" s="83"/>
      <c r="AZ892" s="83"/>
      <c r="BA892" s="83"/>
      <c r="BB892" s="83"/>
    </row>
    <row r="893" spans="10:54" s="228" customFormat="1" x14ac:dyDescent="0.2">
      <c r="J893" s="361"/>
      <c r="K893" s="360"/>
      <c r="L893" s="343"/>
      <c r="M893" s="343"/>
      <c r="N893" s="170"/>
      <c r="O893" s="170"/>
      <c r="P893" s="170"/>
      <c r="Q893" s="170"/>
      <c r="R893" s="170"/>
      <c r="S893" s="170"/>
      <c r="T893" s="327">
        <v>892</v>
      </c>
      <c r="U893" s="373" t="s">
        <v>970</v>
      </c>
      <c r="V893" s="376">
        <v>1</v>
      </c>
      <c r="X893" s="270"/>
      <c r="Y893" s="270"/>
      <c r="Z893" s="376">
        <v>1</v>
      </c>
      <c r="AB893" s="83"/>
      <c r="AC893" s="83"/>
      <c r="AD893" s="83"/>
      <c r="AE893" s="83"/>
      <c r="AF893" s="83"/>
      <c r="AG893" s="83"/>
      <c r="AH893" s="83"/>
      <c r="AI893" s="83"/>
      <c r="AJ893" s="83"/>
      <c r="AK893" s="83"/>
      <c r="AL893" s="83"/>
      <c r="AM893" s="83"/>
      <c r="AN893" s="83"/>
      <c r="AO893" s="83"/>
      <c r="AP893" s="83"/>
      <c r="AQ893" s="83"/>
      <c r="AR893" s="83"/>
      <c r="AS893" s="83"/>
      <c r="AT893" s="83"/>
      <c r="AU893" s="83"/>
      <c r="AV893" s="83"/>
      <c r="AW893" s="83"/>
      <c r="AX893" s="83"/>
      <c r="AY893" s="83"/>
      <c r="AZ893" s="83"/>
      <c r="BA893" s="83"/>
      <c r="BB893" s="83"/>
    </row>
    <row r="894" spans="10:54" s="228" customFormat="1" x14ac:dyDescent="0.2">
      <c r="J894" s="361"/>
      <c r="K894" s="360"/>
      <c r="L894" s="343"/>
      <c r="M894" s="343"/>
      <c r="N894" s="170"/>
      <c r="O894" s="170"/>
      <c r="P894" s="170"/>
      <c r="Q894" s="170"/>
      <c r="R894" s="170"/>
      <c r="S894" s="170"/>
      <c r="T894" s="327">
        <v>893</v>
      </c>
      <c r="U894" s="373" t="s">
        <v>971</v>
      </c>
      <c r="V894" s="376">
        <v>2</v>
      </c>
      <c r="X894" s="270"/>
      <c r="Y894" s="270"/>
      <c r="Z894" s="376">
        <v>2</v>
      </c>
      <c r="AB894" s="83"/>
      <c r="AC894" s="83"/>
      <c r="AD894" s="83"/>
      <c r="AE894" s="83"/>
      <c r="AF894" s="83"/>
      <c r="AG894" s="83"/>
      <c r="AH894" s="83"/>
      <c r="AI894" s="83"/>
      <c r="AJ894" s="83"/>
      <c r="AK894" s="83"/>
      <c r="AL894" s="83"/>
      <c r="AM894" s="83"/>
      <c r="AN894" s="83"/>
      <c r="AO894" s="83"/>
      <c r="AP894" s="83"/>
      <c r="AQ894" s="83"/>
      <c r="AR894" s="83"/>
      <c r="AS894" s="83"/>
      <c r="AT894" s="83"/>
      <c r="AU894" s="83"/>
      <c r="AV894" s="83"/>
      <c r="AW894" s="83"/>
      <c r="AX894" s="83"/>
      <c r="AY894" s="83"/>
      <c r="AZ894" s="83"/>
      <c r="BA894" s="83"/>
      <c r="BB894" s="83"/>
    </row>
    <row r="895" spans="10:54" s="228" customFormat="1" x14ac:dyDescent="0.2">
      <c r="J895" s="361"/>
      <c r="K895" s="360"/>
      <c r="L895" s="343"/>
      <c r="M895" s="343"/>
      <c r="N895" s="170"/>
      <c r="O895" s="170"/>
      <c r="P895" s="170"/>
      <c r="Q895" s="170"/>
      <c r="R895" s="170"/>
      <c r="S895" s="170"/>
      <c r="T895" s="327">
        <v>894</v>
      </c>
      <c r="U895" s="373" t="s">
        <v>972</v>
      </c>
      <c r="V895" s="376">
        <v>2</v>
      </c>
      <c r="X895" s="270"/>
      <c r="Y895" s="270"/>
      <c r="Z895" s="376">
        <v>2</v>
      </c>
      <c r="AB895" s="83"/>
      <c r="AC895" s="83"/>
      <c r="AD895" s="83"/>
      <c r="AE895" s="83"/>
      <c r="AF895" s="83"/>
      <c r="AG895" s="83"/>
      <c r="AH895" s="83"/>
      <c r="AI895" s="83"/>
      <c r="AJ895" s="83"/>
      <c r="AK895" s="83"/>
      <c r="AL895" s="83"/>
      <c r="AM895" s="83"/>
      <c r="AN895" s="83"/>
      <c r="AO895" s="83"/>
      <c r="AP895" s="83"/>
      <c r="AQ895" s="83"/>
      <c r="AR895" s="83"/>
      <c r="AS895" s="83"/>
      <c r="AT895" s="83"/>
      <c r="AU895" s="83"/>
      <c r="AV895" s="83"/>
      <c r="AW895" s="83"/>
      <c r="AX895" s="83"/>
      <c r="AY895" s="83"/>
      <c r="AZ895" s="83"/>
      <c r="BA895" s="83"/>
      <c r="BB895" s="83"/>
    </row>
    <row r="896" spans="10:54" s="228" customFormat="1" x14ac:dyDescent="0.2">
      <c r="J896" s="361"/>
      <c r="K896" s="360"/>
      <c r="L896" s="343"/>
      <c r="M896" s="343"/>
      <c r="N896" s="170"/>
      <c r="O896" s="170"/>
      <c r="P896" s="170"/>
      <c r="Q896" s="170"/>
      <c r="R896" s="170"/>
      <c r="S896" s="170"/>
      <c r="T896" s="327">
        <v>895</v>
      </c>
      <c r="U896" s="373" t="s">
        <v>973</v>
      </c>
      <c r="V896" s="376">
        <v>1</v>
      </c>
      <c r="X896" s="270"/>
      <c r="Y896" s="270"/>
      <c r="Z896" s="376">
        <v>1</v>
      </c>
      <c r="AB896" s="83"/>
      <c r="AC896" s="83"/>
      <c r="AD896" s="83"/>
      <c r="AE896" s="83"/>
      <c r="AF896" s="83"/>
      <c r="AG896" s="83"/>
      <c r="AH896" s="83"/>
      <c r="AI896" s="83"/>
      <c r="AJ896" s="83"/>
      <c r="AK896" s="83"/>
      <c r="AL896" s="83"/>
      <c r="AM896" s="83"/>
      <c r="AN896" s="83"/>
      <c r="AO896" s="83"/>
      <c r="AP896" s="83"/>
      <c r="AQ896" s="83"/>
      <c r="AR896" s="83"/>
      <c r="AS896" s="83"/>
      <c r="AT896" s="83"/>
      <c r="AU896" s="83"/>
      <c r="AV896" s="83"/>
      <c r="AW896" s="83"/>
      <c r="AX896" s="83"/>
      <c r="AY896" s="83"/>
      <c r="AZ896" s="83"/>
      <c r="BA896" s="83"/>
      <c r="BB896" s="83"/>
    </row>
    <row r="897" spans="10:54" s="228" customFormat="1" x14ac:dyDescent="0.2">
      <c r="J897" s="361"/>
      <c r="K897" s="360"/>
      <c r="L897" s="343"/>
      <c r="M897" s="343"/>
      <c r="N897" s="170"/>
      <c r="O897" s="170"/>
      <c r="P897" s="170"/>
      <c r="Q897" s="170"/>
      <c r="R897" s="170"/>
      <c r="S897" s="170"/>
      <c r="T897" s="327">
        <v>896</v>
      </c>
      <c r="U897" s="373" t="s">
        <v>974</v>
      </c>
      <c r="V897" s="376">
        <v>2</v>
      </c>
      <c r="X897" s="270"/>
      <c r="Y897" s="270"/>
      <c r="Z897" s="376">
        <v>2</v>
      </c>
      <c r="AB897" s="83"/>
      <c r="AC897" s="83"/>
      <c r="AD897" s="83"/>
      <c r="AE897" s="83"/>
      <c r="AF897" s="83"/>
      <c r="AG897" s="83"/>
      <c r="AH897" s="83"/>
      <c r="AI897" s="83"/>
      <c r="AJ897" s="83"/>
      <c r="AK897" s="83"/>
      <c r="AL897" s="83"/>
      <c r="AM897" s="83"/>
      <c r="AN897" s="83"/>
      <c r="AO897" s="83"/>
      <c r="AP897" s="83"/>
      <c r="AQ897" s="83"/>
      <c r="AR897" s="83"/>
      <c r="AS897" s="83"/>
      <c r="AT897" s="83"/>
      <c r="AU897" s="83"/>
      <c r="AV897" s="83"/>
      <c r="AW897" s="83"/>
      <c r="AX897" s="83"/>
      <c r="AY897" s="83"/>
      <c r="AZ897" s="83"/>
      <c r="BA897" s="83"/>
      <c r="BB897" s="83"/>
    </row>
    <row r="898" spans="10:54" s="228" customFormat="1" x14ac:dyDescent="0.2">
      <c r="J898" s="361"/>
      <c r="K898" s="360"/>
      <c r="L898" s="343"/>
      <c r="M898" s="343"/>
      <c r="N898" s="170"/>
      <c r="O898" s="170"/>
      <c r="P898" s="170"/>
      <c r="Q898" s="170"/>
      <c r="R898" s="170"/>
      <c r="S898" s="170"/>
      <c r="T898" s="327">
        <v>897</v>
      </c>
      <c r="U898" s="373" t="s">
        <v>975</v>
      </c>
      <c r="V898" s="376">
        <v>2</v>
      </c>
      <c r="X898" s="270"/>
      <c r="Y898" s="270"/>
      <c r="Z898" s="376">
        <v>2</v>
      </c>
      <c r="AB898" s="83"/>
      <c r="AC898" s="83"/>
      <c r="AD898" s="83"/>
      <c r="AE898" s="83"/>
      <c r="AF898" s="83"/>
      <c r="AG898" s="83"/>
      <c r="AH898" s="83"/>
      <c r="AI898" s="83"/>
      <c r="AJ898" s="83"/>
      <c r="AK898" s="83"/>
      <c r="AL898" s="83"/>
      <c r="AM898" s="83"/>
      <c r="AN898" s="83"/>
      <c r="AO898" s="83"/>
      <c r="AP898" s="83"/>
      <c r="AQ898" s="83"/>
      <c r="AR898" s="83"/>
      <c r="AS898" s="83"/>
      <c r="AT898" s="83"/>
      <c r="AU898" s="83"/>
      <c r="AV898" s="83"/>
      <c r="AW898" s="83"/>
      <c r="AX898" s="83"/>
      <c r="AY898" s="83"/>
      <c r="AZ898" s="83"/>
      <c r="BA898" s="83"/>
      <c r="BB898" s="83"/>
    </row>
    <row r="899" spans="10:54" s="228" customFormat="1" x14ac:dyDescent="0.2">
      <c r="J899" s="361"/>
      <c r="K899" s="360"/>
      <c r="L899" s="343"/>
      <c r="M899" s="343"/>
      <c r="N899" s="170"/>
      <c r="O899" s="170"/>
      <c r="P899" s="170"/>
      <c r="Q899" s="170"/>
      <c r="R899" s="170"/>
      <c r="S899" s="170"/>
      <c r="T899" s="327">
        <v>898</v>
      </c>
      <c r="U899" s="373" t="s">
        <v>976</v>
      </c>
      <c r="V899" s="376">
        <v>2</v>
      </c>
      <c r="X899" s="270"/>
      <c r="Y899" s="270"/>
      <c r="Z899" s="376">
        <v>2</v>
      </c>
      <c r="AB899" s="83"/>
      <c r="AC899" s="83"/>
      <c r="AD899" s="83"/>
      <c r="AE899" s="83"/>
      <c r="AF899" s="83"/>
      <c r="AG899" s="83"/>
      <c r="AH899" s="83"/>
      <c r="AI899" s="83"/>
      <c r="AJ899" s="83"/>
      <c r="AK899" s="83"/>
      <c r="AL899" s="83"/>
      <c r="AM899" s="83"/>
      <c r="AN899" s="83"/>
      <c r="AO899" s="83"/>
      <c r="AP899" s="83"/>
      <c r="AQ899" s="83"/>
      <c r="AR899" s="83"/>
      <c r="AS899" s="83"/>
      <c r="AT899" s="83"/>
      <c r="AU899" s="83"/>
      <c r="AV899" s="83"/>
      <c r="AW899" s="83"/>
      <c r="AX899" s="83"/>
      <c r="AY899" s="83"/>
      <c r="AZ899" s="83"/>
      <c r="BA899" s="83"/>
      <c r="BB899" s="83"/>
    </row>
    <row r="900" spans="10:54" s="228" customFormat="1" x14ac:dyDescent="0.2">
      <c r="J900" s="361"/>
      <c r="K900" s="360"/>
      <c r="L900" s="343"/>
      <c r="M900" s="343"/>
      <c r="N900" s="170"/>
      <c r="O900" s="170"/>
      <c r="P900" s="170"/>
      <c r="Q900" s="170"/>
      <c r="R900" s="170"/>
      <c r="S900" s="170"/>
      <c r="T900" s="327">
        <v>899</v>
      </c>
      <c r="U900" s="373" t="s">
        <v>977</v>
      </c>
      <c r="V900" s="376">
        <v>2</v>
      </c>
      <c r="X900" s="270"/>
      <c r="Y900" s="270"/>
      <c r="Z900" s="376">
        <v>2</v>
      </c>
      <c r="AB900" s="83"/>
      <c r="AC900" s="83"/>
      <c r="AD900" s="83"/>
      <c r="AE900" s="83"/>
      <c r="AF900" s="83"/>
      <c r="AG900" s="83"/>
      <c r="AH900" s="83"/>
      <c r="AI900" s="83"/>
      <c r="AJ900" s="83"/>
      <c r="AK900" s="83"/>
      <c r="AL900" s="83"/>
      <c r="AM900" s="83"/>
      <c r="AN900" s="83"/>
      <c r="AO900" s="83"/>
      <c r="AP900" s="83"/>
      <c r="AQ900" s="83"/>
      <c r="AR900" s="83"/>
      <c r="AS900" s="83"/>
      <c r="AT900" s="83"/>
      <c r="AU900" s="83"/>
      <c r="AV900" s="83"/>
      <c r="AW900" s="83"/>
      <c r="AX900" s="83"/>
      <c r="AY900" s="83"/>
      <c r="AZ900" s="83"/>
      <c r="BA900" s="83"/>
      <c r="BB900" s="83"/>
    </row>
    <row r="901" spans="10:54" s="228" customFormat="1" x14ac:dyDescent="0.2">
      <c r="J901" s="361"/>
      <c r="K901" s="360"/>
      <c r="L901" s="343"/>
      <c r="M901" s="343"/>
      <c r="N901" s="170"/>
      <c r="O901" s="170"/>
      <c r="P901" s="170"/>
      <c r="Q901" s="170"/>
      <c r="R901" s="170"/>
      <c r="S901" s="170"/>
      <c r="T901" s="327">
        <v>900</v>
      </c>
      <c r="U901" s="373" t="s">
        <v>978</v>
      </c>
      <c r="V901" s="376">
        <v>2</v>
      </c>
      <c r="X901" s="270"/>
      <c r="Y901" s="270"/>
      <c r="Z901" s="376">
        <v>2</v>
      </c>
      <c r="AB901" s="83"/>
      <c r="AC901" s="83"/>
      <c r="AD901" s="83"/>
      <c r="AE901" s="83"/>
      <c r="AF901" s="83"/>
      <c r="AG901" s="83"/>
      <c r="AH901" s="83"/>
      <c r="AI901" s="83"/>
      <c r="AJ901" s="83"/>
      <c r="AK901" s="83"/>
      <c r="AL901" s="83"/>
      <c r="AM901" s="83"/>
      <c r="AN901" s="83"/>
      <c r="AO901" s="83"/>
      <c r="AP901" s="83"/>
      <c r="AQ901" s="83"/>
      <c r="AR901" s="83"/>
      <c r="AS901" s="83"/>
      <c r="AT901" s="83"/>
      <c r="AU901" s="83"/>
      <c r="AV901" s="83"/>
      <c r="AW901" s="83"/>
      <c r="AX901" s="83"/>
      <c r="AY901" s="83"/>
      <c r="AZ901" s="83"/>
      <c r="BA901" s="83"/>
      <c r="BB901" s="83"/>
    </row>
    <row r="902" spans="10:54" s="228" customFormat="1" x14ac:dyDescent="0.2">
      <c r="J902" s="361"/>
      <c r="K902" s="360"/>
      <c r="L902" s="343"/>
      <c r="M902" s="343"/>
      <c r="N902" s="170"/>
      <c r="O902" s="170"/>
      <c r="P902" s="170"/>
      <c r="Q902" s="170"/>
      <c r="R902" s="170"/>
      <c r="S902" s="170"/>
      <c r="T902" s="327">
        <v>901</v>
      </c>
      <c r="U902" s="373" t="s">
        <v>979</v>
      </c>
      <c r="V902" s="376">
        <v>2</v>
      </c>
      <c r="X902" s="270"/>
      <c r="Y902" s="270"/>
      <c r="Z902" s="376">
        <v>2</v>
      </c>
      <c r="AB902" s="83"/>
      <c r="AC902" s="83"/>
      <c r="AD902" s="83"/>
      <c r="AE902" s="83"/>
      <c r="AF902" s="83"/>
      <c r="AG902" s="83"/>
      <c r="AH902" s="83"/>
      <c r="AI902" s="83"/>
      <c r="AJ902" s="83"/>
      <c r="AK902" s="83"/>
      <c r="AL902" s="83"/>
      <c r="AM902" s="83"/>
      <c r="AN902" s="83"/>
      <c r="AO902" s="83"/>
      <c r="AP902" s="83"/>
      <c r="AQ902" s="83"/>
      <c r="AR902" s="83"/>
      <c r="AS902" s="83"/>
      <c r="AT902" s="83"/>
      <c r="AU902" s="83"/>
      <c r="AV902" s="83"/>
      <c r="AW902" s="83"/>
      <c r="AX902" s="83"/>
      <c r="AY902" s="83"/>
      <c r="AZ902" s="83"/>
      <c r="BA902" s="83"/>
      <c r="BB902" s="83"/>
    </row>
    <row r="903" spans="10:54" s="228" customFormat="1" x14ac:dyDescent="0.2">
      <c r="J903" s="361"/>
      <c r="K903" s="360"/>
      <c r="L903" s="343"/>
      <c r="M903" s="343"/>
      <c r="N903" s="170"/>
      <c r="O903" s="170"/>
      <c r="P903" s="170"/>
      <c r="Q903" s="170"/>
      <c r="R903" s="170"/>
      <c r="S903" s="170"/>
      <c r="T903" s="327">
        <v>902</v>
      </c>
      <c r="U903" s="373" t="s">
        <v>980</v>
      </c>
      <c r="V903" s="376">
        <v>2</v>
      </c>
      <c r="X903" s="270"/>
      <c r="Y903" s="270"/>
      <c r="Z903" s="376">
        <v>2</v>
      </c>
      <c r="AB903" s="83"/>
      <c r="AC903" s="83"/>
      <c r="AD903" s="83"/>
      <c r="AE903" s="83"/>
      <c r="AF903" s="83"/>
      <c r="AG903" s="83"/>
      <c r="AH903" s="83"/>
      <c r="AI903" s="83"/>
      <c r="AJ903" s="83"/>
      <c r="AK903" s="83"/>
      <c r="AL903" s="83"/>
      <c r="AM903" s="83"/>
      <c r="AN903" s="83"/>
      <c r="AO903" s="83"/>
      <c r="AP903" s="83"/>
      <c r="AQ903" s="83"/>
      <c r="AR903" s="83"/>
      <c r="AS903" s="83"/>
      <c r="AT903" s="83"/>
      <c r="AU903" s="83"/>
      <c r="AV903" s="83"/>
      <c r="AW903" s="83"/>
      <c r="AX903" s="83"/>
      <c r="AY903" s="83"/>
      <c r="AZ903" s="83"/>
      <c r="BA903" s="83"/>
      <c r="BB903" s="83"/>
    </row>
    <row r="904" spans="10:54" s="228" customFormat="1" x14ac:dyDescent="0.2">
      <c r="J904" s="361"/>
      <c r="K904" s="360"/>
      <c r="L904" s="343"/>
      <c r="M904" s="343"/>
      <c r="N904" s="170"/>
      <c r="O904" s="170"/>
      <c r="P904" s="170"/>
      <c r="Q904" s="170"/>
      <c r="R904" s="170"/>
      <c r="S904" s="170"/>
      <c r="T904" s="327">
        <v>903</v>
      </c>
      <c r="U904" s="373" t="s">
        <v>981</v>
      </c>
      <c r="V904" s="376">
        <v>2</v>
      </c>
      <c r="X904" s="270"/>
      <c r="Y904" s="270"/>
      <c r="Z904" s="376">
        <v>2</v>
      </c>
      <c r="AB904" s="83"/>
      <c r="AC904" s="83"/>
      <c r="AD904" s="83"/>
      <c r="AE904" s="83"/>
      <c r="AF904" s="83"/>
      <c r="AG904" s="83"/>
      <c r="AH904" s="83"/>
      <c r="AI904" s="83"/>
      <c r="AJ904" s="83"/>
      <c r="AK904" s="83"/>
      <c r="AL904" s="83"/>
      <c r="AM904" s="83"/>
      <c r="AN904" s="83"/>
      <c r="AO904" s="83"/>
      <c r="AP904" s="83"/>
      <c r="AQ904" s="83"/>
      <c r="AR904" s="83"/>
      <c r="AS904" s="83"/>
      <c r="AT904" s="83"/>
      <c r="AU904" s="83"/>
      <c r="AV904" s="83"/>
      <c r="AW904" s="83"/>
      <c r="AX904" s="83"/>
      <c r="AY904" s="83"/>
      <c r="AZ904" s="83"/>
      <c r="BA904" s="83"/>
      <c r="BB904" s="83"/>
    </row>
    <row r="905" spans="10:54" s="228" customFormat="1" x14ac:dyDescent="0.2">
      <c r="J905" s="361"/>
      <c r="K905" s="360"/>
      <c r="L905" s="343"/>
      <c r="M905" s="343"/>
      <c r="N905" s="170"/>
      <c r="O905" s="170"/>
      <c r="P905" s="170"/>
      <c r="Q905" s="170"/>
      <c r="R905" s="170"/>
      <c r="S905" s="170"/>
      <c r="T905" s="327">
        <v>904</v>
      </c>
      <c r="U905" s="373" t="s">
        <v>982</v>
      </c>
      <c r="V905" s="376">
        <v>2</v>
      </c>
      <c r="X905" s="270"/>
      <c r="Y905" s="270"/>
      <c r="Z905" s="376">
        <v>2</v>
      </c>
      <c r="AB905" s="83"/>
      <c r="AC905" s="83"/>
      <c r="AD905" s="83"/>
      <c r="AE905" s="83"/>
      <c r="AF905" s="83"/>
      <c r="AG905" s="83"/>
      <c r="AH905" s="83"/>
      <c r="AI905" s="83"/>
      <c r="AJ905" s="83"/>
      <c r="AK905" s="83"/>
      <c r="AL905" s="83"/>
      <c r="AM905" s="83"/>
      <c r="AN905" s="83"/>
      <c r="AO905" s="83"/>
      <c r="AP905" s="83"/>
      <c r="AQ905" s="83"/>
      <c r="AR905" s="83"/>
      <c r="AS905" s="83"/>
      <c r="AT905" s="83"/>
      <c r="AU905" s="83"/>
      <c r="AV905" s="83"/>
      <c r="AW905" s="83"/>
      <c r="AX905" s="83"/>
      <c r="AY905" s="83"/>
      <c r="AZ905" s="83"/>
      <c r="BA905" s="83"/>
      <c r="BB905" s="83"/>
    </row>
    <row r="906" spans="10:54" s="228" customFormat="1" x14ac:dyDescent="0.2">
      <c r="J906" s="361"/>
      <c r="K906" s="360"/>
      <c r="L906" s="343"/>
      <c r="M906" s="343"/>
      <c r="N906" s="170"/>
      <c r="O906" s="170"/>
      <c r="P906" s="170"/>
      <c r="Q906" s="170"/>
      <c r="R906" s="170"/>
      <c r="S906" s="170"/>
      <c r="T906" s="327">
        <v>905</v>
      </c>
      <c r="U906" s="373" t="s">
        <v>983</v>
      </c>
      <c r="V906" s="376">
        <v>2</v>
      </c>
      <c r="X906" s="270"/>
      <c r="Y906" s="270"/>
      <c r="Z906" s="376">
        <v>2</v>
      </c>
      <c r="AB906" s="83"/>
      <c r="AC906" s="83"/>
      <c r="AD906" s="83"/>
      <c r="AE906" s="83"/>
      <c r="AF906" s="83"/>
      <c r="AG906" s="83"/>
      <c r="AH906" s="83"/>
      <c r="AI906" s="83"/>
      <c r="AJ906" s="83"/>
      <c r="AK906" s="83"/>
      <c r="AL906" s="83"/>
      <c r="AM906" s="83"/>
      <c r="AN906" s="83"/>
      <c r="AO906" s="83"/>
      <c r="AP906" s="83"/>
      <c r="AQ906" s="83"/>
      <c r="AR906" s="83"/>
      <c r="AS906" s="83"/>
      <c r="AT906" s="83"/>
      <c r="AU906" s="83"/>
      <c r="AV906" s="83"/>
      <c r="AW906" s="83"/>
      <c r="AX906" s="83"/>
      <c r="AY906" s="83"/>
      <c r="AZ906" s="83"/>
      <c r="BA906" s="83"/>
      <c r="BB906" s="83"/>
    </row>
    <row r="907" spans="10:54" s="228" customFormat="1" x14ac:dyDescent="0.2">
      <c r="J907" s="361"/>
      <c r="K907" s="360"/>
      <c r="L907" s="343"/>
      <c r="M907" s="343"/>
      <c r="N907" s="170"/>
      <c r="O907" s="170"/>
      <c r="P907" s="170"/>
      <c r="Q907" s="170"/>
      <c r="R907" s="170"/>
      <c r="S907" s="170"/>
      <c r="T907" s="327">
        <v>906</v>
      </c>
      <c r="U907" s="373" t="s">
        <v>984</v>
      </c>
      <c r="V907" s="376">
        <v>2</v>
      </c>
      <c r="X907" s="270"/>
      <c r="Y907" s="270"/>
      <c r="Z907" s="376">
        <v>2</v>
      </c>
      <c r="AB907" s="83"/>
      <c r="AC907" s="83"/>
      <c r="AD907" s="83"/>
      <c r="AE907" s="83"/>
      <c r="AF907" s="83"/>
      <c r="AG907" s="83"/>
      <c r="AH907" s="83"/>
      <c r="AI907" s="83"/>
      <c r="AJ907" s="83"/>
      <c r="AK907" s="83"/>
      <c r="AL907" s="83"/>
      <c r="AM907" s="83"/>
      <c r="AN907" s="83"/>
      <c r="AO907" s="83"/>
      <c r="AP907" s="83"/>
      <c r="AQ907" s="83"/>
      <c r="AR907" s="83"/>
      <c r="AS907" s="83"/>
      <c r="AT907" s="83"/>
      <c r="AU907" s="83"/>
      <c r="AV907" s="83"/>
      <c r="AW907" s="83"/>
      <c r="AX907" s="83"/>
      <c r="AY907" s="83"/>
      <c r="AZ907" s="83"/>
      <c r="BA907" s="83"/>
      <c r="BB907" s="83"/>
    </row>
    <row r="908" spans="10:54" s="228" customFormat="1" x14ac:dyDescent="0.2">
      <c r="J908" s="361"/>
      <c r="K908" s="360"/>
      <c r="L908" s="343"/>
      <c r="M908" s="343"/>
      <c r="N908" s="170"/>
      <c r="O908" s="170"/>
      <c r="P908" s="170"/>
      <c r="Q908" s="170"/>
      <c r="R908" s="170"/>
      <c r="S908" s="170"/>
      <c r="T908" s="327">
        <v>907</v>
      </c>
      <c r="U908" s="373" t="s">
        <v>985</v>
      </c>
      <c r="V908" s="376">
        <v>2</v>
      </c>
      <c r="X908" s="270"/>
      <c r="Y908" s="270"/>
      <c r="Z908" s="376">
        <v>2</v>
      </c>
      <c r="AB908" s="83"/>
      <c r="AC908" s="83"/>
      <c r="AD908" s="83"/>
      <c r="AE908" s="83"/>
      <c r="AF908" s="83"/>
      <c r="AG908" s="83"/>
      <c r="AH908" s="83"/>
      <c r="AI908" s="83"/>
      <c r="AJ908" s="83"/>
      <c r="AK908" s="83"/>
      <c r="AL908" s="83"/>
      <c r="AM908" s="83"/>
      <c r="AN908" s="83"/>
      <c r="AO908" s="83"/>
      <c r="AP908" s="83"/>
      <c r="AQ908" s="83"/>
      <c r="AR908" s="83"/>
      <c r="AS908" s="83"/>
      <c r="AT908" s="83"/>
      <c r="AU908" s="83"/>
      <c r="AV908" s="83"/>
      <c r="AW908" s="83"/>
      <c r="AX908" s="83"/>
      <c r="AY908" s="83"/>
      <c r="AZ908" s="83"/>
      <c r="BA908" s="83"/>
      <c r="BB908" s="83"/>
    </row>
    <row r="909" spans="10:54" s="228" customFormat="1" x14ac:dyDescent="0.2">
      <c r="J909" s="361"/>
      <c r="K909" s="360"/>
      <c r="L909" s="343"/>
      <c r="M909" s="343"/>
      <c r="N909" s="170"/>
      <c r="O909" s="170"/>
      <c r="P909" s="170"/>
      <c r="Q909" s="170"/>
      <c r="R909" s="170"/>
      <c r="S909" s="170"/>
      <c r="T909" s="327">
        <v>908</v>
      </c>
      <c r="U909" s="373" t="s">
        <v>986</v>
      </c>
      <c r="V909" s="376">
        <v>2</v>
      </c>
      <c r="X909" s="270"/>
      <c r="Y909" s="270"/>
      <c r="Z909" s="376">
        <v>2</v>
      </c>
      <c r="AB909" s="83"/>
      <c r="AC909" s="83"/>
      <c r="AD909" s="83"/>
      <c r="AE909" s="83"/>
      <c r="AF909" s="83"/>
      <c r="AG909" s="83"/>
      <c r="AH909" s="83"/>
      <c r="AI909" s="83"/>
      <c r="AJ909" s="83"/>
      <c r="AK909" s="83"/>
      <c r="AL909" s="83"/>
      <c r="AM909" s="83"/>
      <c r="AN909" s="83"/>
      <c r="AO909" s="83"/>
      <c r="AP909" s="83"/>
      <c r="AQ909" s="83"/>
      <c r="AR909" s="83"/>
      <c r="AS909" s="83"/>
      <c r="AT909" s="83"/>
      <c r="AU909" s="83"/>
      <c r="AV909" s="83"/>
      <c r="AW909" s="83"/>
      <c r="AX909" s="83"/>
      <c r="AY909" s="83"/>
      <c r="AZ909" s="83"/>
      <c r="BA909" s="83"/>
      <c r="BB909" s="83"/>
    </row>
    <row r="910" spans="10:54" s="228" customFormat="1" x14ac:dyDescent="0.2">
      <c r="J910" s="361"/>
      <c r="K910" s="360"/>
      <c r="L910" s="343"/>
      <c r="M910" s="343"/>
      <c r="N910" s="170"/>
      <c r="O910" s="170"/>
      <c r="P910" s="170"/>
      <c r="Q910" s="170"/>
      <c r="R910" s="170"/>
      <c r="S910" s="170"/>
      <c r="T910" s="327">
        <v>909</v>
      </c>
      <c r="U910" s="373" t="s">
        <v>987</v>
      </c>
      <c r="V910" s="376">
        <v>2</v>
      </c>
      <c r="X910" s="270"/>
      <c r="Y910" s="270"/>
      <c r="Z910" s="376">
        <v>2</v>
      </c>
      <c r="AB910" s="83"/>
      <c r="AC910" s="83"/>
      <c r="AD910" s="83"/>
      <c r="AE910" s="83"/>
      <c r="AF910" s="83"/>
      <c r="AG910" s="83"/>
      <c r="AH910" s="83"/>
      <c r="AI910" s="83"/>
      <c r="AJ910" s="83"/>
      <c r="AK910" s="83"/>
      <c r="AL910" s="83"/>
      <c r="AM910" s="83"/>
      <c r="AN910" s="83"/>
      <c r="AO910" s="83"/>
      <c r="AP910" s="83"/>
      <c r="AQ910" s="83"/>
      <c r="AR910" s="83"/>
      <c r="AS910" s="83"/>
      <c r="AT910" s="83"/>
      <c r="AU910" s="83"/>
      <c r="AV910" s="83"/>
      <c r="AW910" s="83"/>
      <c r="AX910" s="83"/>
      <c r="AY910" s="83"/>
      <c r="AZ910" s="83"/>
      <c r="BA910" s="83"/>
      <c r="BB910" s="83"/>
    </row>
    <row r="911" spans="10:54" s="228" customFormat="1" x14ac:dyDescent="0.2">
      <c r="J911" s="361"/>
      <c r="K911" s="360"/>
      <c r="L911" s="343"/>
      <c r="M911" s="343"/>
      <c r="N911" s="170"/>
      <c r="O911" s="170"/>
      <c r="P911" s="170"/>
      <c r="Q911" s="170"/>
      <c r="R911" s="170"/>
      <c r="S911" s="170"/>
      <c r="T911" s="327">
        <v>910</v>
      </c>
      <c r="U911" s="373" t="s">
        <v>988</v>
      </c>
      <c r="V911" s="376">
        <v>2</v>
      </c>
      <c r="X911" s="270"/>
      <c r="Y911" s="270"/>
      <c r="Z911" s="376">
        <v>2</v>
      </c>
      <c r="AB911" s="83"/>
      <c r="AC911" s="83"/>
      <c r="AD911" s="83"/>
      <c r="AE911" s="83"/>
      <c r="AF911" s="83"/>
      <c r="AG911" s="83"/>
      <c r="AH911" s="83"/>
      <c r="AI911" s="83"/>
      <c r="AJ911" s="83"/>
      <c r="AK911" s="83"/>
      <c r="AL911" s="83"/>
      <c r="AM911" s="83"/>
      <c r="AN911" s="83"/>
      <c r="AO911" s="83"/>
      <c r="AP911" s="83"/>
      <c r="AQ911" s="83"/>
      <c r="AR911" s="83"/>
      <c r="AS911" s="83"/>
      <c r="AT911" s="83"/>
      <c r="AU911" s="83"/>
      <c r="AV911" s="83"/>
      <c r="AW911" s="83"/>
      <c r="AX911" s="83"/>
      <c r="AY911" s="83"/>
      <c r="AZ911" s="83"/>
      <c r="BA911" s="83"/>
      <c r="BB911" s="83"/>
    </row>
    <row r="912" spans="10:54" s="228" customFormat="1" x14ac:dyDescent="0.2">
      <c r="J912" s="361"/>
      <c r="K912" s="360"/>
      <c r="L912" s="343"/>
      <c r="M912" s="343"/>
      <c r="N912" s="170"/>
      <c r="O912" s="170"/>
      <c r="P912" s="170"/>
      <c r="Q912" s="170"/>
      <c r="R912" s="170"/>
      <c r="S912" s="170"/>
      <c r="T912" s="327">
        <v>911</v>
      </c>
      <c r="U912" s="373" t="s">
        <v>989</v>
      </c>
      <c r="V912" s="376">
        <v>2</v>
      </c>
      <c r="X912" s="270"/>
      <c r="Y912" s="270"/>
      <c r="Z912" s="376">
        <v>2</v>
      </c>
      <c r="AB912" s="83"/>
      <c r="AC912" s="83"/>
      <c r="AD912" s="83"/>
      <c r="AE912" s="83"/>
      <c r="AF912" s="83"/>
      <c r="AG912" s="83"/>
      <c r="AH912" s="83"/>
      <c r="AI912" s="83"/>
      <c r="AJ912" s="83"/>
      <c r="AK912" s="83"/>
      <c r="AL912" s="83"/>
      <c r="AM912" s="83"/>
      <c r="AN912" s="83"/>
      <c r="AO912" s="83"/>
      <c r="AP912" s="83"/>
      <c r="AQ912" s="83"/>
      <c r="AR912" s="83"/>
      <c r="AS912" s="83"/>
      <c r="AT912" s="83"/>
      <c r="AU912" s="83"/>
      <c r="AV912" s="83"/>
      <c r="AW912" s="83"/>
      <c r="AX912" s="83"/>
      <c r="AY912" s="83"/>
      <c r="AZ912" s="83"/>
      <c r="BA912" s="83"/>
      <c r="BB912" s="83"/>
    </row>
    <row r="913" spans="10:54" s="228" customFormat="1" x14ac:dyDescent="0.2">
      <c r="J913" s="361"/>
      <c r="K913" s="360"/>
      <c r="L913" s="343"/>
      <c r="M913" s="343"/>
      <c r="N913" s="170"/>
      <c r="O913" s="170"/>
      <c r="P913" s="170"/>
      <c r="Q913" s="170"/>
      <c r="R913" s="170"/>
      <c r="S913" s="170"/>
      <c r="T913" s="327">
        <v>912</v>
      </c>
      <c r="U913" s="373" t="s">
        <v>990</v>
      </c>
      <c r="V913" s="376">
        <v>2</v>
      </c>
      <c r="X913" s="270"/>
      <c r="Y913" s="270"/>
      <c r="Z913" s="376">
        <v>2</v>
      </c>
      <c r="AB913" s="83"/>
      <c r="AC913" s="83"/>
      <c r="AD913" s="83"/>
      <c r="AE913" s="83"/>
      <c r="AF913" s="83"/>
      <c r="AG913" s="83"/>
      <c r="AH913" s="83"/>
      <c r="AI913" s="83"/>
      <c r="AJ913" s="83"/>
      <c r="AK913" s="83"/>
      <c r="AL913" s="83"/>
      <c r="AM913" s="83"/>
      <c r="AN913" s="83"/>
      <c r="AO913" s="83"/>
      <c r="AP913" s="83"/>
      <c r="AQ913" s="83"/>
      <c r="AR913" s="83"/>
      <c r="AS913" s="83"/>
      <c r="AT913" s="83"/>
      <c r="AU913" s="83"/>
      <c r="AV913" s="83"/>
      <c r="AW913" s="83"/>
      <c r="AX913" s="83"/>
      <c r="AY913" s="83"/>
      <c r="AZ913" s="83"/>
      <c r="BA913" s="83"/>
      <c r="BB913" s="83"/>
    </row>
    <row r="914" spans="10:54" s="228" customFormat="1" x14ac:dyDescent="0.2">
      <c r="J914" s="361"/>
      <c r="K914" s="360"/>
      <c r="L914" s="343"/>
      <c r="M914" s="343"/>
      <c r="N914" s="170"/>
      <c r="O914" s="170"/>
      <c r="P914" s="170"/>
      <c r="Q914" s="170"/>
      <c r="R914" s="170"/>
      <c r="S914" s="170"/>
      <c r="T914" s="327">
        <v>913</v>
      </c>
      <c r="U914" s="373" t="s">
        <v>991</v>
      </c>
      <c r="V914" s="376">
        <v>2</v>
      </c>
      <c r="X914" s="270"/>
      <c r="Y914" s="270"/>
      <c r="Z914" s="376">
        <v>2</v>
      </c>
      <c r="AB914" s="83"/>
      <c r="AC914" s="83"/>
      <c r="AD914" s="83"/>
      <c r="AE914" s="83"/>
      <c r="AF914" s="83"/>
      <c r="AG914" s="83"/>
      <c r="AH914" s="83"/>
      <c r="AI914" s="83"/>
      <c r="AJ914" s="83"/>
      <c r="AK914" s="83"/>
      <c r="AL914" s="83"/>
      <c r="AM914" s="83"/>
      <c r="AN914" s="83"/>
      <c r="AO914" s="83"/>
      <c r="AP914" s="83"/>
      <c r="AQ914" s="83"/>
      <c r="AR914" s="83"/>
      <c r="AS914" s="83"/>
      <c r="AT914" s="83"/>
      <c r="AU914" s="83"/>
      <c r="AV914" s="83"/>
      <c r="AW914" s="83"/>
      <c r="AX914" s="83"/>
      <c r="AY914" s="83"/>
      <c r="AZ914" s="83"/>
      <c r="BA914" s="83"/>
      <c r="BB914" s="83"/>
    </row>
    <row r="915" spans="10:54" s="228" customFormat="1" x14ac:dyDescent="0.2">
      <c r="J915" s="361"/>
      <c r="K915" s="360"/>
      <c r="L915" s="343"/>
      <c r="M915" s="343"/>
      <c r="N915" s="170"/>
      <c r="O915" s="170"/>
      <c r="P915" s="170"/>
      <c r="Q915" s="170"/>
      <c r="R915" s="170"/>
      <c r="S915" s="170"/>
      <c r="T915" s="327">
        <v>914</v>
      </c>
      <c r="U915" s="373" t="s">
        <v>992</v>
      </c>
      <c r="V915" s="376">
        <v>2</v>
      </c>
      <c r="X915" s="270"/>
      <c r="Y915" s="270"/>
      <c r="Z915" s="376">
        <v>2</v>
      </c>
      <c r="AB915" s="83"/>
      <c r="AC915" s="83"/>
      <c r="AD915" s="83"/>
      <c r="AE915" s="83"/>
      <c r="AF915" s="83"/>
      <c r="AG915" s="83"/>
      <c r="AH915" s="83"/>
      <c r="AI915" s="83"/>
      <c r="AJ915" s="83"/>
      <c r="AK915" s="83"/>
      <c r="AL915" s="83"/>
      <c r="AM915" s="83"/>
      <c r="AN915" s="83"/>
      <c r="AO915" s="83"/>
      <c r="AP915" s="83"/>
      <c r="AQ915" s="83"/>
      <c r="AR915" s="83"/>
      <c r="AS915" s="83"/>
      <c r="AT915" s="83"/>
      <c r="AU915" s="83"/>
      <c r="AV915" s="83"/>
      <c r="AW915" s="83"/>
      <c r="AX915" s="83"/>
      <c r="AY915" s="83"/>
      <c r="AZ915" s="83"/>
      <c r="BA915" s="83"/>
      <c r="BB915" s="83"/>
    </row>
    <row r="916" spans="10:54" s="228" customFormat="1" x14ac:dyDescent="0.2">
      <c r="J916" s="361"/>
      <c r="K916" s="360"/>
      <c r="L916" s="343"/>
      <c r="M916" s="343"/>
      <c r="N916" s="170"/>
      <c r="O916" s="170"/>
      <c r="P916" s="170"/>
      <c r="Q916" s="170"/>
      <c r="R916" s="170"/>
      <c r="S916" s="170"/>
      <c r="T916" s="327">
        <v>915</v>
      </c>
      <c r="U916" s="373" t="s">
        <v>993</v>
      </c>
      <c r="V916" s="376">
        <v>2</v>
      </c>
      <c r="X916" s="270"/>
      <c r="Y916" s="270"/>
      <c r="Z916" s="376">
        <v>2</v>
      </c>
      <c r="AB916" s="83"/>
      <c r="AC916" s="83"/>
      <c r="AD916" s="83"/>
      <c r="AE916" s="83"/>
      <c r="AF916" s="83"/>
      <c r="AG916" s="83"/>
      <c r="AH916" s="83"/>
      <c r="AI916" s="83"/>
      <c r="AJ916" s="83"/>
      <c r="AK916" s="83"/>
      <c r="AL916" s="83"/>
      <c r="AM916" s="83"/>
      <c r="AN916" s="83"/>
      <c r="AO916" s="83"/>
      <c r="AP916" s="83"/>
      <c r="AQ916" s="83"/>
      <c r="AR916" s="83"/>
      <c r="AS916" s="83"/>
      <c r="AT916" s="83"/>
      <c r="AU916" s="83"/>
      <c r="AV916" s="83"/>
      <c r="AW916" s="83"/>
      <c r="AX916" s="83"/>
      <c r="AY916" s="83"/>
      <c r="AZ916" s="83"/>
      <c r="BA916" s="83"/>
      <c r="BB916" s="83"/>
    </row>
    <row r="917" spans="10:54" s="228" customFormat="1" x14ac:dyDescent="0.2">
      <c r="J917" s="361"/>
      <c r="K917" s="360"/>
      <c r="L917" s="343"/>
      <c r="M917" s="343"/>
      <c r="N917" s="170"/>
      <c r="O917" s="170"/>
      <c r="P917" s="170"/>
      <c r="Q917" s="170"/>
      <c r="R917" s="170"/>
      <c r="S917" s="170"/>
      <c r="T917" s="327">
        <v>916</v>
      </c>
      <c r="U917" s="373" t="s">
        <v>994</v>
      </c>
      <c r="V917" s="376">
        <v>2</v>
      </c>
      <c r="X917" s="270"/>
      <c r="Y917" s="270"/>
      <c r="Z917" s="376">
        <v>2</v>
      </c>
      <c r="AB917" s="83"/>
      <c r="AC917" s="83"/>
      <c r="AD917" s="83"/>
      <c r="AE917" s="83"/>
      <c r="AF917" s="83"/>
      <c r="AG917" s="83"/>
      <c r="AH917" s="83"/>
      <c r="AI917" s="83"/>
      <c r="AJ917" s="83"/>
      <c r="AK917" s="83"/>
      <c r="AL917" s="83"/>
      <c r="AM917" s="83"/>
      <c r="AN917" s="83"/>
      <c r="AO917" s="83"/>
      <c r="AP917" s="83"/>
      <c r="AQ917" s="83"/>
      <c r="AR917" s="83"/>
      <c r="AS917" s="83"/>
      <c r="AT917" s="83"/>
      <c r="AU917" s="83"/>
      <c r="AV917" s="83"/>
      <c r="AW917" s="83"/>
      <c r="AX917" s="83"/>
      <c r="AY917" s="83"/>
      <c r="AZ917" s="83"/>
      <c r="BA917" s="83"/>
      <c r="BB917" s="83"/>
    </row>
    <row r="918" spans="10:54" s="228" customFormat="1" x14ac:dyDescent="0.2">
      <c r="J918" s="361"/>
      <c r="K918" s="360"/>
      <c r="L918" s="343"/>
      <c r="M918" s="343"/>
      <c r="N918" s="170"/>
      <c r="O918" s="170"/>
      <c r="P918" s="170"/>
      <c r="Q918" s="170"/>
      <c r="R918" s="170"/>
      <c r="S918" s="170"/>
      <c r="T918" s="327">
        <v>917</v>
      </c>
      <c r="U918" s="373" t="s">
        <v>995</v>
      </c>
      <c r="V918" s="376">
        <v>2</v>
      </c>
      <c r="X918" s="270"/>
      <c r="Y918" s="270"/>
      <c r="Z918" s="376">
        <v>2</v>
      </c>
      <c r="AB918" s="83"/>
      <c r="AC918" s="83"/>
      <c r="AD918" s="83"/>
      <c r="AE918" s="83"/>
      <c r="AF918" s="83"/>
      <c r="AG918" s="83"/>
      <c r="AH918" s="83"/>
      <c r="AI918" s="83"/>
      <c r="AJ918" s="83"/>
      <c r="AK918" s="83"/>
      <c r="AL918" s="83"/>
      <c r="AM918" s="83"/>
      <c r="AN918" s="83"/>
      <c r="AO918" s="83"/>
      <c r="AP918" s="83"/>
      <c r="AQ918" s="83"/>
      <c r="AR918" s="83"/>
      <c r="AS918" s="83"/>
      <c r="AT918" s="83"/>
      <c r="AU918" s="83"/>
      <c r="AV918" s="83"/>
      <c r="AW918" s="83"/>
      <c r="AX918" s="83"/>
      <c r="AY918" s="83"/>
      <c r="AZ918" s="83"/>
      <c r="BA918" s="83"/>
      <c r="BB918" s="83"/>
    </row>
    <row r="919" spans="10:54" s="228" customFormat="1" x14ac:dyDescent="0.2">
      <c r="J919" s="361"/>
      <c r="K919" s="360"/>
      <c r="L919" s="343"/>
      <c r="M919" s="343"/>
      <c r="N919" s="170"/>
      <c r="O919" s="170"/>
      <c r="P919" s="170"/>
      <c r="Q919" s="170"/>
      <c r="R919" s="170"/>
      <c r="S919" s="170"/>
      <c r="T919" s="327">
        <v>918</v>
      </c>
      <c r="U919" s="373" t="s">
        <v>996</v>
      </c>
      <c r="V919" s="376">
        <v>2</v>
      </c>
      <c r="X919" s="270"/>
      <c r="Y919" s="270"/>
      <c r="Z919" s="376">
        <v>2</v>
      </c>
      <c r="AB919" s="83"/>
      <c r="AC919" s="83"/>
      <c r="AD919" s="83"/>
      <c r="AE919" s="83"/>
      <c r="AF919" s="83"/>
      <c r="AG919" s="83"/>
      <c r="AH919" s="83"/>
      <c r="AI919" s="83"/>
      <c r="AJ919" s="83"/>
      <c r="AK919" s="83"/>
      <c r="AL919" s="83"/>
      <c r="AM919" s="83"/>
      <c r="AN919" s="83"/>
      <c r="AO919" s="83"/>
      <c r="AP919" s="83"/>
      <c r="AQ919" s="83"/>
      <c r="AR919" s="83"/>
      <c r="AS919" s="83"/>
      <c r="AT919" s="83"/>
      <c r="AU919" s="83"/>
      <c r="AV919" s="83"/>
      <c r="AW919" s="83"/>
      <c r="AX919" s="83"/>
      <c r="AY919" s="83"/>
      <c r="AZ919" s="83"/>
      <c r="BA919" s="83"/>
      <c r="BB919" s="83"/>
    </row>
    <row r="920" spans="10:54" s="228" customFormat="1" x14ac:dyDescent="0.2">
      <c r="J920" s="361"/>
      <c r="K920" s="360"/>
      <c r="L920" s="343"/>
      <c r="M920" s="343"/>
      <c r="N920" s="170"/>
      <c r="O920" s="170"/>
      <c r="P920" s="170"/>
      <c r="Q920" s="170"/>
      <c r="R920" s="170"/>
      <c r="S920" s="170"/>
      <c r="T920" s="327">
        <v>919</v>
      </c>
      <c r="U920" s="373" t="s">
        <v>997</v>
      </c>
      <c r="V920" s="376">
        <v>2</v>
      </c>
      <c r="X920" s="270"/>
      <c r="Y920" s="270"/>
      <c r="Z920" s="376">
        <v>2</v>
      </c>
      <c r="AB920" s="83"/>
      <c r="AC920" s="83"/>
      <c r="AD920" s="83"/>
      <c r="AE920" s="83"/>
      <c r="AF920" s="83"/>
      <c r="AG920" s="83"/>
      <c r="AH920" s="83"/>
      <c r="AI920" s="83"/>
      <c r="AJ920" s="83"/>
      <c r="AK920" s="83"/>
      <c r="AL920" s="83"/>
      <c r="AM920" s="83"/>
      <c r="AN920" s="83"/>
      <c r="AO920" s="83"/>
      <c r="AP920" s="83"/>
      <c r="AQ920" s="83"/>
      <c r="AR920" s="83"/>
      <c r="AS920" s="83"/>
      <c r="AT920" s="83"/>
      <c r="AU920" s="83"/>
      <c r="AV920" s="83"/>
      <c r="AW920" s="83"/>
      <c r="AX920" s="83"/>
      <c r="AY920" s="83"/>
      <c r="AZ920" s="83"/>
      <c r="BA920" s="83"/>
      <c r="BB920" s="83"/>
    </row>
    <row r="921" spans="10:54" s="228" customFormat="1" x14ac:dyDescent="0.2">
      <c r="J921" s="361"/>
      <c r="K921" s="360"/>
      <c r="L921" s="343"/>
      <c r="M921" s="343"/>
      <c r="N921" s="170"/>
      <c r="O921" s="170"/>
      <c r="P921" s="170"/>
      <c r="Q921" s="170"/>
      <c r="R921" s="170"/>
      <c r="S921" s="170"/>
      <c r="T921" s="327">
        <v>920</v>
      </c>
      <c r="U921" s="373" t="s">
        <v>998</v>
      </c>
      <c r="V921" s="376">
        <v>2</v>
      </c>
      <c r="X921" s="270"/>
      <c r="Y921" s="270"/>
      <c r="Z921" s="376">
        <v>2</v>
      </c>
      <c r="AB921" s="83"/>
      <c r="AC921" s="83"/>
      <c r="AD921" s="83"/>
      <c r="AE921" s="83"/>
      <c r="AF921" s="83"/>
      <c r="AG921" s="83"/>
      <c r="AH921" s="83"/>
      <c r="AI921" s="83"/>
      <c r="AJ921" s="83"/>
      <c r="AK921" s="83"/>
      <c r="AL921" s="83"/>
      <c r="AM921" s="83"/>
      <c r="AN921" s="83"/>
      <c r="AO921" s="83"/>
      <c r="AP921" s="83"/>
      <c r="AQ921" s="83"/>
      <c r="AR921" s="83"/>
      <c r="AS921" s="83"/>
      <c r="AT921" s="83"/>
      <c r="AU921" s="83"/>
      <c r="AV921" s="83"/>
      <c r="AW921" s="83"/>
      <c r="AX921" s="83"/>
      <c r="AY921" s="83"/>
      <c r="AZ921" s="83"/>
      <c r="BA921" s="83"/>
      <c r="BB921" s="83"/>
    </row>
    <row r="922" spans="10:54" s="228" customFormat="1" x14ac:dyDescent="0.2">
      <c r="J922" s="361"/>
      <c r="K922" s="360"/>
      <c r="L922" s="343"/>
      <c r="M922" s="343"/>
      <c r="N922" s="170"/>
      <c r="O922" s="170"/>
      <c r="P922" s="170"/>
      <c r="Q922" s="170"/>
      <c r="R922" s="170"/>
      <c r="S922" s="170"/>
      <c r="T922" s="327">
        <v>921</v>
      </c>
      <c r="U922" s="373" t="s">
        <v>999</v>
      </c>
      <c r="V922" s="376">
        <v>2</v>
      </c>
      <c r="X922" s="270"/>
      <c r="Y922" s="270"/>
      <c r="Z922" s="376">
        <v>2</v>
      </c>
      <c r="AB922" s="83"/>
      <c r="AC922" s="83"/>
      <c r="AD922" s="83"/>
      <c r="AE922" s="83"/>
      <c r="AF922" s="83"/>
      <c r="AG922" s="83"/>
      <c r="AH922" s="83"/>
      <c r="AI922" s="83"/>
      <c r="AJ922" s="83"/>
      <c r="AK922" s="83"/>
      <c r="AL922" s="83"/>
      <c r="AM922" s="83"/>
      <c r="AN922" s="83"/>
      <c r="AO922" s="83"/>
      <c r="AP922" s="83"/>
      <c r="AQ922" s="83"/>
      <c r="AR922" s="83"/>
      <c r="AS922" s="83"/>
      <c r="AT922" s="83"/>
      <c r="AU922" s="83"/>
      <c r="AV922" s="83"/>
      <c r="AW922" s="83"/>
      <c r="AX922" s="83"/>
      <c r="AY922" s="83"/>
      <c r="AZ922" s="83"/>
      <c r="BA922" s="83"/>
      <c r="BB922" s="83"/>
    </row>
    <row r="923" spans="10:54" s="228" customFormat="1" x14ac:dyDescent="0.2">
      <c r="J923" s="361"/>
      <c r="K923" s="360"/>
      <c r="L923" s="343"/>
      <c r="M923" s="343"/>
      <c r="N923" s="170"/>
      <c r="O923" s="170"/>
      <c r="P923" s="170"/>
      <c r="Q923" s="170"/>
      <c r="R923" s="170"/>
      <c r="S923" s="170"/>
      <c r="T923" s="327">
        <v>922</v>
      </c>
      <c r="U923" s="373" t="s">
        <v>1000</v>
      </c>
      <c r="V923" s="376">
        <v>2</v>
      </c>
      <c r="X923" s="270"/>
      <c r="Y923" s="270"/>
      <c r="Z923" s="376">
        <v>2</v>
      </c>
      <c r="AB923" s="83"/>
      <c r="AC923" s="83"/>
      <c r="AD923" s="83"/>
      <c r="AE923" s="83"/>
      <c r="AF923" s="83"/>
      <c r="AG923" s="83"/>
      <c r="AH923" s="83"/>
      <c r="AI923" s="83"/>
      <c r="AJ923" s="83"/>
      <c r="AK923" s="83"/>
      <c r="AL923" s="83"/>
      <c r="AM923" s="83"/>
      <c r="AN923" s="83"/>
      <c r="AO923" s="83"/>
      <c r="AP923" s="83"/>
      <c r="AQ923" s="83"/>
      <c r="AR923" s="83"/>
      <c r="AS923" s="83"/>
      <c r="AT923" s="83"/>
      <c r="AU923" s="83"/>
      <c r="AV923" s="83"/>
      <c r="AW923" s="83"/>
      <c r="AX923" s="83"/>
      <c r="AY923" s="83"/>
      <c r="AZ923" s="83"/>
      <c r="BA923" s="83"/>
      <c r="BB923" s="83"/>
    </row>
    <row r="924" spans="10:54" s="228" customFormat="1" x14ac:dyDescent="0.2">
      <c r="J924" s="361"/>
      <c r="K924" s="360"/>
      <c r="L924" s="343"/>
      <c r="M924" s="343"/>
      <c r="N924" s="170"/>
      <c r="O924" s="170"/>
      <c r="P924" s="170"/>
      <c r="Q924" s="170"/>
      <c r="R924" s="170"/>
      <c r="S924" s="170"/>
      <c r="T924" s="327">
        <v>923</v>
      </c>
      <c r="U924" s="373" t="s">
        <v>1001</v>
      </c>
      <c r="V924" s="376">
        <v>2</v>
      </c>
      <c r="X924" s="270"/>
      <c r="Y924" s="270"/>
      <c r="Z924" s="376">
        <v>2</v>
      </c>
      <c r="AB924" s="83"/>
      <c r="AC924" s="83"/>
      <c r="AD924" s="83"/>
      <c r="AE924" s="83"/>
      <c r="AF924" s="83"/>
      <c r="AG924" s="83"/>
      <c r="AH924" s="83"/>
      <c r="AI924" s="83"/>
      <c r="AJ924" s="83"/>
      <c r="AK924" s="83"/>
      <c r="AL924" s="83"/>
      <c r="AM924" s="83"/>
      <c r="AN924" s="83"/>
      <c r="AO924" s="83"/>
      <c r="AP924" s="83"/>
      <c r="AQ924" s="83"/>
      <c r="AR924" s="83"/>
      <c r="AS924" s="83"/>
      <c r="AT924" s="83"/>
      <c r="AU924" s="83"/>
      <c r="AV924" s="83"/>
      <c r="AW924" s="83"/>
      <c r="AX924" s="83"/>
      <c r="AY924" s="83"/>
      <c r="AZ924" s="83"/>
      <c r="BA924" s="83"/>
      <c r="BB924" s="83"/>
    </row>
    <row r="925" spans="10:54" s="228" customFormat="1" x14ac:dyDescent="0.2">
      <c r="J925" s="361"/>
      <c r="K925" s="360"/>
      <c r="L925" s="343"/>
      <c r="M925" s="343"/>
      <c r="N925" s="170"/>
      <c r="O925" s="170"/>
      <c r="P925" s="170"/>
      <c r="Q925" s="170"/>
      <c r="R925" s="170"/>
      <c r="S925" s="170"/>
      <c r="T925" s="327">
        <v>924</v>
      </c>
      <c r="U925" s="373" t="s">
        <v>1002</v>
      </c>
      <c r="V925" s="376">
        <v>1</v>
      </c>
      <c r="X925" s="270"/>
      <c r="Y925" s="270"/>
      <c r="Z925" s="376">
        <v>1</v>
      </c>
      <c r="AB925" s="83"/>
      <c r="AC925" s="83"/>
      <c r="AD925" s="83"/>
      <c r="AE925" s="83"/>
      <c r="AF925" s="83"/>
      <c r="AG925" s="83"/>
      <c r="AH925" s="83"/>
      <c r="AI925" s="83"/>
      <c r="AJ925" s="83"/>
      <c r="AK925" s="83"/>
      <c r="AL925" s="83"/>
      <c r="AM925" s="83"/>
      <c r="AN925" s="83"/>
      <c r="AO925" s="83"/>
      <c r="AP925" s="83"/>
      <c r="AQ925" s="83"/>
      <c r="AR925" s="83"/>
      <c r="AS925" s="83"/>
      <c r="AT925" s="83"/>
      <c r="AU925" s="83"/>
      <c r="AV925" s="83"/>
      <c r="AW925" s="83"/>
      <c r="AX925" s="83"/>
      <c r="AY925" s="83"/>
      <c r="AZ925" s="83"/>
      <c r="BA925" s="83"/>
      <c r="BB925" s="83"/>
    </row>
    <row r="926" spans="10:54" s="228" customFormat="1" x14ac:dyDescent="0.2">
      <c r="J926" s="361"/>
      <c r="K926" s="360"/>
      <c r="L926" s="343"/>
      <c r="M926" s="343"/>
      <c r="N926" s="170"/>
      <c r="O926" s="170"/>
      <c r="P926" s="170"/>
      <c r="Q926" s="170"/>
      <c r="R926" s="170"/>
      <c r="S926" s="170"/>
      <c r="T926" s="327">
        <v>925</v>
      </c>
      <c r="U926" s="373" t="s">
        <v>1003</v>
      </c>
      <c r="V926" s="376">
        <v>2</v>
      </c>
      <c r="X926" s="270"/>
      <c r="Y926" s="270"/>
      <c r="Z926" s="376">
        <v>2</v>
      </c>
      <c r="AB926" s="83"/>
      <c r="AC926" s="83"/>
      <c r="AD926" s="83"/>
      <c r="AE926" s="83"/>
      <c r="AF926" s="83"/>
      <c r="AG926" s="83"/>
      <c r="AH926" s="83"/>
      <c r="AI926" s="83"/>
      <c r="AJ926" s="83"/>
      <c r="AK926" s="83"/>
      <c r="AL926" s="83"/>
      <c r="AM926" s="83"/>
      <c r="AN926" s="83"/>
      <c r="AO926" s="83"/>
      <c r="AP926" s="83"/>
      <c r="AQ926" s="83"/>
      <c r="AR926" s="83"/>
      <c r="AS926" s="83"/>
      <c r="AT926" s="83"/>
      <c r="AU926" s="83"/>
      <c r="AV926" s="83"/>
      <c r="AW926" s="83"/>
      <c r="AX926" s="83"/>
      <c r="AY926" s="83"/>
      <c r="AZ926" s="83"/>
      <c r="BA926" s="83"/>
      <c r="BB926" s="83"/>
    </row>
    <row r="927" spans="10:54" s="228" customFormat="1" x14ac:dyDescent="0.2">
      <c r="J927" s="361"/>
      <c r="K927" s="360"/>
      <c r="L927" s="343"/>
      <c r="M927" s="343"/>
      <c r="N927" s="170"/>
      <c r="O927" s="170"/>
      <c r="P927" s="170"/>
      <c r="Q927" s="170"/>
      <c r="R927" s="170"/>
      <c r="S927" s="170"/>
      <c r="T927" s="327">
        <v>926</v>
      </c>
      <c r="U927" s="373" t="s">
        <v>1004</v>
      </c>
      <c r="V927" s="376">
        <v>2</v>
      </c>
      <c r="X927" s="270"/>
      <c r="Y927" s="270"/>
      <c r="Z927" s="376">
        <v>2</v>
      </c>
      <c r="AB927" s="83"/>
      <c r="AC927" s="83"/>
      <c r="AD927" s="83"/>
      <c r="AE927" s="83"/>
      <c r="AF927" s="83"/>
      <c r="AG927" s="83"/>
      <c r="AH927" s="83"/>
      <c r="AI927" s="83"/>
      <c r="AJ927" s="83"/>
      <c r="AK927" s="83"/>
      <c r="AL927" s="83"/>
      <c r="AM927" s="83"/>
      <c r="AN927" s="83"/>
      <c r="AO927" s="83"/>
      <c r="AP927" s="83"/>
      <c r="AQ927" s="83"/>
      <c r="AR927" s="83"/>
      <c r="AS927" s="83"/>
      <c r="AT927" s="83"/>
      <c r="AU927" s="83"/>
      <c r="AV927" s="83"/>
      <c r="AW927" s="83"/>
      <c r="AX927" s="83"/>
      <c r="AY927" s="83"/>
      <c r="AZ927" s="83"/>
      <c r="BA927" s="83"/>
      <c r="BB927" s="83"/>
    </row>
    <row r="928" spans="10:54" s="228" customFormat="1" x14ac:dyDescent="0.2">
      <c r="J928" s="361"/>
      <c r="K928" s="360"/>
      <c r="L928" s="343"/>
      <c r="M928" s="343"/>
      <c r="N928" s="170"/>
      <c r="O928" s="170"/>
      <c r="P928" s="170"/>
      <c r="Q928" s="170"/>
      <c r="R928" s="170"/>
      <c r="S928" s="170"/>
      <c r="T928" s="327">
        <v>927</v>
      </c>
      <c r="U928" s="373" t="s">
        <v>1005</v>
      </c>
      <c r="V928" s="376">
        <v>2</v>
      </c>
      <c r="X928" s="270"/>
      <c r="Y928" s="270"/>
      <c r="Z928" s="376">
        <v>2</v>
      </c>
      <c r="AB928" s="83"/>
      <c r="AC928" s="83"/>
      <c r="AD928" s="83"/>
      <c r="AE928" s="83"/>
      <c r="AF928" s="83"/>
      <c r="AG928" s="83"/>
      <c r="AH928" s="83"/>
      <c r="AI928" s="83"/>
      <c r="AJ928" s="83"/>
      <c r="AK928" s="83"/>
      <c r="AL928" s="83"/>
      <c r="AM928" s="83"/>
      <c r="AN928" s="83"/>
      <c r="AO928" s="83"/>
      <c r="AP928" s="83"/>
      <c r="AQ928" s="83"/>
      <c r="AR928" s="83"/>
      <c r="AS928" s="83"/>
      <c r="AT928" s="83"/>
      <c r="AU928" s="83"/>
      <c r="AV928" s="83"/>
      <c r="AW928" s="83"/>
      <c r="AX928" s="83"/>
      <c r="AY928" s="83"/>
      <c r="AZ928" s="83"/>
      <c r="BA928" s="83"/>
      <c r="BB928" s="83"/>
    </row>
    <row r="929" spans="10:54" s="228" customFormat="1" x14ac:dyDescent="0.2">
      <c r="J929" s="361"/>
      <c r="K929" s="360"/>
      <c r="L929" s="343"/>
      <c r="M929" s="343"/>
      <c r="N929" s="170"/>
      <c r="O929" s="170"/>
      <c r="P929" s="170"/>
      <c r="Q929" s="170"/>
      <c r="R929" s="170"/>
      <c r="S929" s="170"/>
      <c r="T929" s="327">
        <v>928</v>
      </c>
      <c r="U929" s="373" t="s">
        <v>1006</v>
      </c>
      <c r="V929" s="376">
        <v>2</v>
      </c>
      <c r="X929" s="270"/>
      <c r="Y929" s="270"/>
      <c r="Z929" s="376">
        <v>2</v>
      </c>
      <c r="AB929" s="83"/>
      <c r="AC929" s="83"/>
      <c r="AD929" s="83"/>
      <c r="AE929" s="83"/>
      <c r="AF929" s="83"/>
      <c r="AG929" s="83"/>
      <c r="AH929" s="83"/>
      <c r="AI929" s="83"/>
      <c r="AJ929" s="83"/>
      <c r="AK929" s="83"/>
      <c r="AL929" s="83"/>
      <c r="AM929" s="83"/>
      <c r="AN929" s="83"/>
      <c r="AO929" s="83"/>
      <c r="AP929" s="83"/>
      <c r="AQ929" s="83"/>
      <c r="AR929" s="83"/>
      <c r="AS929" s="83"/>
      <c r="AT929" s="83"/>
      <c r="AU929" s="83"/>
      <c r="AV929" s="83"/>
      <c r="AW929" s="83"/>
      <c r="AX929" s="83"/>
      <c r="AY929" s="83"/>
      <c r="AZ929" s="83"/>
      <c r="BA929" s="83"/>
      <c r="BB929" s="83"/>
    </row>
    <row r="930" spans="10:54" s="228" customFormat="1" x14ac:dyDescent="0.2">
      <c r="J930" s="361"/>
      <c r="K930" s="360"/>
      <c r="L930" s="343"/>
      <c r="M930" s="343"/>
      <c r="N930" s="170"/>
      <c r="O930" s="170"/>
      <c r="P930" s="170"/>
      <c r="Q930" s="170"/>
      <c r="R930" s="170"/>
      <c r="S930" s="170"/>
      <c r="T930" s="327">
        <v>929</v>
      </c>
      <c r="U930" s="373" t="s">
        <v>1007</v>
      </c>
      <c r="V930" s="376">
        <v>2</v>
      </c>
      <c r="X930" s="270"/>
      <c r="Y930" s="270"/>
      <c r="Z930" s="376">
        <v>2</v>
      </c>
      <c r="AB930" s="83"/>
      <c r="AC930" s="83"/>
      <c r="AD930" s="83"/>
      <c r="AE930" s="83"/>
      <c r="AF930" s="83"/>
      <c r="AG930" s="83"/>
      <c r="AH930" s="83"/>
      <c r="AI930" s="83"/>
      <c r="AJ930" s="83"/>
      <c r="AK930" s="83"/>
      <c r="AL930" s="83"/>
      <c r="AM930" s="83"/>
      <c r="AN930" s="83"/>
      <c r="AO930" s="83"/>
      <c r="AP930" s="83"/>
      <c r="AQ930" s="83"/>
      <c r="AR930" s="83"/>
      <c r="AS930" s="83"/>
      <c r="AT930" s="83"/>
      <c r="AU930" s="83"/>
      <c r="AV930" s="83"/>
      <c r="AW930" s="83"/>
      <c r="AX930" s="83"/>
      <c r="AY930" s="83"/>
      <c r="AZ930" s="83"/>
      <c r="BA930" s="83"/>
      <c r="BB930" s="83"/>
    </row>
    <row r="931" spans="10:54" s="228" customFormat="1" x14ac:dyDescent="0.2">
      <c r="J931" s="361"/>
      <c r="K931" s="360"/>
      <c r="L931" s="343"/>
      <c r="M931" s="343"/>
      <c r="N931" s="170"/>
      <c r="O931" s="170"/>
      <c r="P931" s="170"/>
      <c r="Q931" s="170"/>
      <c r="R931" s="170"/>
      <c r="S931" s="170"/>
      <c r="T931" s="327">
        <v>930</v>
      </c>
      <c r="U931" s="373" t="s">
        <v>1008</v>
      </c>
      <c r="V931" s="376">
        <v>2</v>
      </c>
      <c r="X931" s="270"/>
      <c r="Y931" s="270"/>
      <c r="Z931" s="376">
        <v>2</v>
      </c>
      <c r="AB931" s="83"/>
      <c r="AC931" s="83"/>
      <c r="AD931" s="83"/>
      <c r="AE931" s="83"/>
      <c r="AF931" s="83"/>
      <c r="AG931" s="83"/>
      <c r="AH931" s="83"/>
      <c r="AI931" s="83"/>
      <c r="AJ931" s="83"/>
      <c r="AK931" s="83"/>
      <c r="AL931" s="83"/>
      <c r="AM931" s="83"/>
      <c r="AN931" s="83"/>
      <c r="AO931" s="83"/>
      <c r="AP931" s="83"/>
      <c r="AQ931" s="83"/>
      <c r="AR931" s="83"/>
      <c r="AS931" s="83"/>
      <c r="AT931" s="83"/>
      <c r="AU931" s="83"/>
      <c r="AV931" s="83"/>
      <c r="AW931" s="83"/>
      <c r="AX931" s="83"/>
      <c r="AY931" s="83"/>
      <c r="AZ931" s="83"/>
      <c r="BA931" s="83"/>
      <c r="BB931" s="83"/>
    </row>
    <row r="932" spans="10:54" s="228" customFormat="1" x14ac:dyDescent="0.2">
      <c r="J932" s="361"/>
      <c r="K932" s="360"/>
      <c r="L932" s="343"/>
      <c r="M932" s="343"/>
      <c r="N932" s="170"/>
      <c r="O932" s="170"/>
      <c r="P932" s="170"/>
      <c r="Q932" s="170"/>
      <c r="R932" s="170"/>
      <c r="S932" s="170"/>
      <c r="T932" s="327">
        <v>931</v>
      </c>
      <c r="U932" s="373" t="s">
        <v>1009</v>
      </c>
      <c r="V932" s="376">
        <v>2</v>
      </c>
      <c r="X932" s="270"/>
      <c r="Y932" s="270"/>
      <c r="Z932" s="376">
        <v>2</v>
      </c>
      <c r="AB932" s="83"/>
      <c r="AC932" s="83"/>
      <c r="AD932" s="83"/>
      <c r="AE932" s="83"/>
      <c r="AF932" s="83"/>
      <c r="AG932" s="83"/>
      <c r="AH932" s="83"/>
      <c r="AI932" s="83"/>
      <c r="AJ932" s="83"/>
      <c r="AK932" s="83"/>
      <c r="AL932" s="83"/>
      <c r="AM932" s="83"/>
      <c r="AN932" s="83"/>
      <c r="AO932" s="83"/>
      <c r="AP932" s="83"/>
      <c r="AQ932" s="83"/>
      <c r="AR932" s="83"/>
      <c r="AS932" s="83"/>
      <c r="AT932" s="83"/>
      <c r="AU932" s="83"/>
      <c r="AV932" s="83"/>
      <c r="AW932" s="83"/>
      <c r="AX932" s="83"/>
      <c r="AY932" s="83"/>
      <c r="AZ932" s="83"/>
      <c r="BA932" s="83"/>
      <c r="BB932" s="83"/>
    </row>
    <row r="933" spans="10:54" s="228" customFormat="1" x14ac:dyDescent="0.2">
      <c r="J933" s="361"/>
      <c r="K933" s="360"/>
      <c r="L933" s="343"/>
      <c r="M933" s="343"/>
      <c r="N933" s="170"/>
      <c r="O933" s="170"/>
      <c r="P933" s="170"/>
      <c r="Q933" s="170"/>
      <c r="R933" s="170"/>
      <c r="S933" s="170"/>
      <c r="T933" s="327">
        <v>932</v>
      </c>
      <c r="U933" s="373" t="s">
        <v>1010</v>
      </c>
      <c r="V933" s="376">
        <v>2</v>
      </c>
      <c r="X933" s="270"/>
      <c r="Y933" s="270"/>
      <c r="Z933" s="376">
        <v>2</v>
      </c>
      <c r="AB933" s="83"/>
      <c r="AC933" s="83"/>
      <c r="AD933" s="83"/>
      <c r="AE933" s="83"/>
      <c r="AF933" s="83"/>
      <c r="AG933" s="83"/>
      <c r="AH933" s="83"/>
      <c r="AI933" s="83"/>
      <c r="AJ933" s="83"/>
      <c r="AK933" s="83"/>
      <c r="AL933" s="83"/>
      <c r="AM933" s="83"/>
      <c r="AN933" s="83"/>
      <c r="AO933" s="83"/>
      <c r="AP933" s="83"/>
      <c r="AQ933" s="83"/>
      <c r="AR933" s="83"/>
      <c r="AS933" s="83"/>
      <c r="AT933" s="83"/>
      <c r="AU933" s="83"/>
      <c r="AV933" s="83"/>
      <c r="AW933" s="83"/>
      <c r="AX933" s="83"/>
      <c r="AY933" s="83"/>
      <c r="AZ933" s="83"/>
      <c r="BA933" s="83"/>
      <c r="BB933" s="83"/>
    </row>
    <row r="934" spans="10:54" s="228" customFormat="1" x14ac:dyDescent="0.2">
      <c r="J934" s="361"/>
      <c r="K934" s="360"/>
      <c r="L934" s="343"/>
      <c r="M934" s="343"/>
      <c r="N934" s="170"/>
      <c r="O934" s="170"/>
      <c r="P934" s="170"/>
      <c r="Q934" s="170"/>
      <c r="R934" s="170"/>
      <c r="S934" s="170"/>
      <c r="T934" s="327">
        <v>933</v>
      </c>
      <c r="U934" s="373" t="s">
        <v>1011</v>
      </c>
      <c r="V934" s="376">
        <v>2</v>
      </c>
      <c r="X934" s="270"/>
      <c r="Y934" s="270"/>
      <c r="Z934" s="376">
        <v>2</v>
      </c>
      <c r="AB934" s="83"/>
      <c r="AC934" s="83"/>
      <c r="AD934" s="83"/>
      <c r="AE934" s="83"/>
      <c r="AF934" s="83"/>
      <c r="AG934" s="83"/>
      <c r="AH934" s="83"/>
      <c r="AI934" s="83"/>
      <c r="AJ934" s="83"/>
      <c r="AK934" s="83"/>
      <c r="AL934" s="83"/>
      <c r="AM934" s="83"/>
      <c r="AN934" s="83"/>
      <c r="AO934" s="83"/>
      <c r="AP934" s="83"/>
      <c r="AQ934" s="83"/>
      <c r="AR934" s="83"/>
      <c r="AS934" s="83"/>
      <c r="AT934" s="83"/>
      <c r="AU934" s="83"/>
      <c r="AV934" s="83"/>
      <c r="AW934" s="83"/>
      <c r="AX934" s="83"/>
      <c r="AY934" s="83"/>
      <c r="AZ934" s="83"/>
      <c r="BA934" s="83"/>
      <c r="BB934" s="83"/>
    </row>
    <row r="935" spans="10:54" s="228" customFormat="1" x14ac:dyDescent="0.2">
      <c r="J935" s="361"/>
      <c r="K935" s="360"/>
      <c r="L935" s="343"/>
      <c r="M935" s="343"/>
      <c r="N935" s="170"/>
      <c r="O935" s="170"/>
      <c r="P935" s="170"/>
      <c r="Q935" s="170"/>
      <c r="R935" s="170"/>
      <c r="S935" s="170"/>
      <c r="T935" s="327">
        <v>934</v>
      </c>
      <c r="U935" s="373" t="s">
        <v>1012</v>
      </c>
      <c r="V935" s="376">
        <v>2</v>
      </c>
      <c r="X935" s="270"/>
      <c r="Y935" s="270"/>
      <c r="Z935" s="376">
        <v>2</v>
      </c>
      <c r="AB935" s="83"/>
      <c r="AC935" s="83"/>
      <c r="AD935" s="83"/>
      <c r="AE935" s="83"/>
      <c r="AF935" s="83"/>
      <c r="AG935" s="83"/>
      <c r="AH935" s="83"/>
      <c r="AI935" s="83"/>
      <c r="AJ935" s="83"/>
      <c r="AK935" s="83"/>
      <c r="AL935" s="83"/>
      <c r="AM935" s="83"/>
      <c r="AN935" s="83"/>
      <c r="AO935" s="83"/>
      <c r="AP935" s="83"/>
      <c r="AQ935" s="83"/>
      <c r="AR935" s="83"/>
      <c r="AS935" s="83"/>
      <c r="AT935" s="83"/>
      <c r="AU935" s="83"/>
      <c r="AV935" s="83"/>
      <c r="AW935" s="83"/>
      <c r="AX935" s="83"/>
      <c r="AY935" s="83"/>
      <c r="AZ935" s="83"/>
      <c r="BA935" s="83"/>
      <c r="BB935" s="83"/>
    </row>
    <row r="936" spans="10:54" s="228" customFormat="1" x14ac:dyDescent="0.2">
      <c r="J936" s="361"/>
      <c r="K936" s="360"/>
      <c r="L936" s="343"/>
      <c r="M936" s="343"/>
      <c r="N936" s="170"/>
      <c r="O936" s="170"/>
      <c r="P936" s="170"/>
      <c r="Q936" s="170"/>
      <c r="R936" s="170"/>
      <c r="S936" s="170"/>
      <c r="T936" s="327">
        <v>935</v>
      </c>
      <c r="U936" s="373" t="s">
        <v>1013</v>
      </c>
      <c r="V936" s="376">
        <v>2</v>
      </c>
      <c r="X936" s="270"/>
      <c r="Y936" s="270"/>
      <c r="Z936" s="376">
        <v>2</v>
      </c>
      <c r="AB936" s="83"/>
      <c r="AC936" s="83"/>
      <c r="AD936" s="83"/>
      <c r="AE936" s="83"/>
      <c r="AF936" s="83"/>
      <c r="AG936" s="83"/>
      <c r="AH936" s="83"/>
      <c r="AI936" s="83"/>
      <c r="AJ936" s="83"/>
      <c r="AK936" s="83"/>
      <c r="AL936" s="83"/>
      <c r="AM936" s="83"/>
      <c r="AN936" s="83"/>
      <c r="AO936" s="83"/>
      <c r="AP936" s="83"/>
      <c r="AQ936" s="83"/>
      <c r="AR936" s="83"/>
      <c r="AS936" s="83"/>
      <c r="AT936" s="83"/>
      <c r="AU936" s="83"/>
      <c r="AV936" s="83"/>
      <c r="AW936" s="83"/>
      <c r="AX936" s="83"/>
      <c r="AY936" s="83"/>
      <c r="AZ936" s="83"/>
      <c r="BA936" s="83"/>
      <c r="BB936" s="83"/>
    </row>
    <row r="937" spans="10:54" s="228" customFormat="1" x14ac:dyDescent="0.2">
      <c r="J937" s="361"/>
      <c r="K937" s="360"/>
      <c r="L937" s="343"/>
      <c r="M937" s="343"/>
      <c r="N937" s="170"/>
      <c r="O937" s="170"/>
      <c r="P937" s="170"/>
      <c r="Q937" s="170"/>
      <c r="R937" s="170"/>
      <c r="S937" s="170"/>
      <c r="T937" s="327">
        <v>936</v>
      </c>
      <c r="U937" s="373" t="s">
        <v>1014</v>
      </c>
      <c r="V937" s="376">
        <v>2</v>
      </c>
      <c r="X937" s="270"/>
      <c r="Y937" s="270"/>
      <c r="Z937" s="376">
        <v>2</v>
      </c>
      <c r="AB937" s="83"/>
      <c r="AC937" s="83"/>
      <c r="AD937" s="83"/>
      <c r="AE937" s="83"/>
      <c r="AF937" s="83"/>
      <c r="AG937" s="83"/>
      <c r="AH937" s="83"/>
      <c r="AI937" s="83"/>
      <c r="AJ937" s="83"/>
      <c r="AK937" s="83"/>
      <c r="AL937" s="83"/>
      <c r="AM937" s="83"/>
      <c r="AN937" s="83"/>
      <c r="AO937" s="83"/>
      <c r="AP937" s="83"/>
      <c r="AQ937" s="83"/>
      <c r="AR937" s="83"/>
      <c r="AS937" s="83"/>
      <c r="AT937" s="83"/>
      <c r="AU937" s="83"/>
      <c r="AV937" s="83"/>
      <c r="AW937" s="83"/>
      <c r="AX937" s="83"/>
      <c r="AY937" s="83"/>
      <c r="AZ937" s="83"/>
      <c r="BA937" s="83"/>
      <c r="BB937" s="83"/>
    </row>
    <row r="938" spans="10:54" s="228" customFormat="1" x14ac:dyDescent="0.2">
      <c r="J938" s="361"/>
      <c r="K938" s="360"/>
      <c r="L938" s="343"/>
      <c r="M938" s="343"/>
      <c r="N938" s="170"/>
      <c r="O938" s="170"/>
      <c r="P938" s="170"/>
      <c r="Q938" s="170"/>
      <c r="R938" s="170"/>
      <c r="S938" s="170"/>
      <c r="T938" s="327">
        <v>937</v>
      </c>
      <c r="U938" s="373" t="s">
        <v>1015</v>
      </c>
      <c r="V938" s="376">
        <v>2</v>
      </c>
      <c r="X938" s="270"/>
      <c r="Y938" s="270"/>
      <c r="Z938" s="376">
        <v>2</v>
      </c>
      <c r="AB938" s="83"/>
      <c r="AC938" s="83"/>
      <c r="AD938" s="83"/>
      <c r="AE938" s="83"/>
      <c r="AF938" s="83"/>
      <c r="AG938" s="83"/>
      <c r="AH938" s="83"/>
      <c r="AI938" s="83"/>
      <c r="AJ938" s="83"/>
      <c r="AK938" s="83"/>
      <c r="AL938" s="83"/>
      <c r="AM938" s="83"/>
      <c r="AN938" s="83"/>
      <c r="AO938" s="83"/>
      <c r="AP938" s="83"/>
      <c r="AQ938" s="83"/>
      <c r="AR938" s="83"/>
      <c r="AS938" s="83"/>
      <c r="AT938" s="83"/>
      <c r="AU938" s="83"/>
      <c r="AV938" s="83"/>
      <c r="AW938" s="83"/>
      <c r="AX938" s="83"/>
      <c r="AY938" s="83"/>
      <c r="AZ938" s="83"/>
      <c r="BA938" s="83"/>
      <c r="BB938" s="83"/>
    </row>
    <row r="939" spans="10:54" s="228" customFormat="1" x14ac:dyDescent="0.2">
      <c r="J939" s="361"/>
      <c r="K939" s="360"/>
      <c r="L939" s="343"/>
      <c r="M939" s="343"/>
      <c r="N939" s="170"/>
      <c r="O939" s="170"/>
      <c r="P939" s="170"/>
      <c r="Q939" s="170"/>
      <c r="R939" s="170"/>
      <c r="S939" s="170"/>
      <c r="T939" s="327">
        <v>938</v>
      </c>
      <c r="U939" s="373" t="s">
        <v>1016</v>
      </c>
      <c r="V939" s="376">
        <v>2</v>
      </c>
      <c r="X939" s="270"/>
      <c r="Y939" s="270"/>
      <c r="Z939" s="376">
        <v>2</v>
      </c>
      <c r="AB939" s="83"/>
      <c r="AC939" s="83"/>
      <c r="AD939" s="83"/>
      <c r="AE939" s="83"/>
      <c r="AF939" s="83"/>
      <c r="AG939" s="83"/>
      <c r="AH939" s="83"/>
      <c r="AI939" s="83"/>
      <c r="AJ939" s="83"/>
      <c r="AK939" s="83"/>
      <c r="AL939" s="83"/>
      <c r="AM939" s="83"/>
      <c r="AN939" s="83"/>
      <c r="AO939" s="83"/>
      <c r="AP939" s="83"/>
      <c r="AQ939" s="83"/>
      <c r="AR939" s="83"/>
      <c r="AS939" s="83"/>
      <c r="AT939" s="83"/>
      <c r="AU939" s="83"/>
      <c r="AV939" s="83"/>
      <c r="AW939" s="83"/>
      <c r="AX939" s="83"/>
      <c r="AY939" s="83"/>
      <c r="AZ939" s="83"/>
      <c r="BA939" s="83"/>
      <c r="BB939" s="83"/>
    </row>
    <row r="940" spans="10:54" s="228" customFormat="1" x14ac:dyDescent="0.2">
      <c r="J940" s="361"/>
      <c r="K940" s="360"/>
      <c r="L940" s="343"/>
      <c r="M940" s="343"/>
      <c r="N940" s="170"/>
      <c r="O940" s="170"/>
      <c r="P940" s="170"/>
      <c r="Q940" s="170"/>
      <c r="R940" s="170"/>
      <c r="S940" s="170"/>
      <c r="T940" s="327">
        <v>939</v>
      </c>
      <c r="U940" s="373" t="s">
        <v>1017</v>
      </c>
      <c r="V940" s="376">
        <v>1</v>
      </c>
      <c r="X940" s="270"/>
      <c r="Y940" s="270"/>
      <c r="Z940" s="376">
        <v>1</v>
      </c>
      <c r="AB940" s="83"/>
      <c r="AC940" s="83"/>
      <c r="AD940" s="83"/>
      <c r="AE940" s="83"/>
      <c r="AF940" s="83"/>
      <c r="AG940" s="83"/>
      <c r="AH940" s="83"/>
      <c r="AI940" s="83"/>
      <c r="AJ940" s="83"/>
      <c r="AK940" s="83"/>
      <c r="AL940" s="83"/>
      <c r="AM940" s="83"/>
      <c r="AN940" s="83"/>
      <c r="AO940" s="83"/>
      <c r="AP940" s="83"/>
      <c r="AQ940" s="83"/>
      <c r="AR940" s="83"/>
      <c r="AS940" s="83"/>
      <c r="AT940" s="83"/>
      <c r="AU940" s="83"/>
      <c r="AV940" s="83"/>
      <c r="AW940" s="83"/>
      <c r="AX940" s="83"/>
      <c r="AY940" s="83"/>
      <c r="AZ940" s="83"/>
      <c r="BA940" s="83"/>
      <c r="BB940" s="83"/>
    </row>
    <row r="941" spans="10:54" s="228" customFormat="1" x14ac:dyDescent="0.2">
      <c r="J941" s="361"/>
      <c r="K941" s="360"/>
      <c r="L941" s="343"/>
      <c r="M941" s="343"/>
      <c r="N941" s="170"/>
      <c r="O941" s="170"/>
      <c r="P941" s="170"/>
      <c r="Q941" s="170"/>
      <c r="R941" s="170"/>
      <c r="S941" s="170"/>
      <c r="T941" s="327">
        <v>940</v>
      </c>
      <c r="U941" s="373" t="s">
        <v>1018</v>
      </c>
      <c r="V941" s="376">
        <v>2</v>
      </c>
      <c r="X941" s="270"/>
      <c r="Y941" s="270"/>
      <c r="Z941" s="376">
        <v>2</v>
      </c>
      <c r="AB941" s="83"/>
      <c r="AC941" s="83"/>
      <c r="AD941" s="83"/>
      <c r="AE941" s="83"/>
      <c r="AF941" s="83"/>
      <c r="AG941" s="83"/>
      <c r="AH941" s="83"/>
      <c r="AI941" s="83"/>
      <c r="AJ941" s="83"/>
      <c r="AK941" s="83"/>
      <c r="AL941" s="83"/>
      <c r="AM941" s="83"/>
      <c r="AN941" s="83"/>
      <c r="AO941" s="83"/>
      <c r="AP941" s="83"/>
      <c r="AQ941" s="83"/>
      <c r="AR941" s="83"/>
      <c r="AS941" s="83"/>
      <c r="AT941" s="83"/>
      <c r="AU941" s="83"/>
      <c r="AV941" s="83"/>
      <c r="AW941" s="83"/>
      <c r="AX941" s="83"/>
      <c r="AY941" s="83"/>
      <c r="AZ941" s="83"/>
      <c r="BA941" s="83"/>
      <c r="BB941" s="83"/>
    </row>
    <row r="942" spans="10:54" s="228" customFormat="1" x14ac:dyDescent="0.2">
      <c r="J942" s="361"/>
      <c r="K942" s="360"/>
      <c r="L942" s="343"/>
      <c r="M942" s="343"/>
      <c r="N942" s="170"/>
      <c r="O942" s="170"/>
      <c r="P942" s="170"/>
      <c r="Q942" s="170"/>
      <c r="R942" s="170"/>
      <c r="S942" s="170"/>
      <c r="T942" s="327">
        <v>941</v>
      </c>
      <c r="U942" s="373" t="s">
        <v>1019</v>
      </c>
      <c r="V942" s="376">
        <v>2</v>
      </c>
      <c r="X942" s="270"/>
      <c r="Y942" s="270"/>
      <c r="Z942" s="376">
        <v>2</v>
      </c>
      <c r="AB942" s="83"/>
      <c r="AC942" s="83"/>
      <c r="AD942" s="83"/>
      <c r="AE942" s="83"/>
      <c r="AF942" s="83"/>
      <c r="AG942" s="83"/>
      <c r="AH942" s="83"/>
      <c r="AI942" s="83"/>
      <c r="AJ942" s="83"/>
      <c r="AK942" s="83"/>
      <c r="AL942" s="83"/>
      <c r="AM942" s="83"/>
      <c r="AN942" s="83"/>
      <c r="AO942" s="83"/>
      <c r="AP942" s="83"/>
      <c r="AQ942" s="83"/>
      <c r="AR942" s="83"/>
      <c r="AS942" s="83"/>
      <c r="AT942" s="83"/>
      <c r="AU942" s="83"/>
      <c r="AV942" s="83"/>
      <c r="AW942" s="83"/>
      <c r="AX942" s="83"/>
      <c r="AY942" s="83"/>
      <c r="AZ942" s="83"/>
      <c r="BA942" s="83"/>
      <c r="BB942" s="83"/>
    </row>
    <row r="943" spans="10:54" s="228" customFormat="1" x14ac:dyDescent="0.2">
      <c r="J943" s="361"/>
      <c r="K943" s="360"/>
      <c r="L943" s="343"/>
      <c r="M943" s="343"/>
      <c r="N943" s="170"/>
      <c r="O943" s="170"/>
      <c r="P943" s="170"/>
      <c r="Q943" s="170"/>
      <c r="R943" s="170"/>
      <c r="S943" s="170"/>
      <c r="T943" s="327">
        <v>942</v>
      </c>
      <c r="U943" s="373" t="s">
        <v>1020</v>
      </c>
      <c r="V943" s="376">
        <v>1</v>
      </c>
      <c r="X943" s="270"/>
      <c r="Y943" s="270"/>
      <c r="Z943" s="376">
        <v>1</v>
      </c>
      <c r="AB943" s="83"/>
      <c r="AC943" s="83"/>
      <c r="AD943" s="83"/>
      <c r="AE943" s="83"/>
      <c r="AF943" s="83"/>
      <c r="AG943" s="83"/>
      <c r="AH943" s="83"/>
      <c r="AI943" s="83"/>
      <c r="AJ943" s="83"/>
      <c r="AK943" s="83"/>
      <c r="AL943" s="83"/>
      <c r="AM943" s="83"/>
      <c r="AN943" s="83"/>
      <c r="AO943" s="83"/>
      <c r="AP943" s="83"/>
      <c r="AQ943" s="83"/>
      <c r="AR943" s="83"/>
      <c r="AS943" s="83"/>
      <c r="AT943" s="83"/>
      <c r="AU943" s="83"/>
      <c r="AV943" s="83"/>
      <c r="AW943" s="83"/>
      <c r="AX943" s="83"/>
      <c r="AY943" s="83"/>
      <c r="AZ943" s="83"/>
      <c r="BA943" s="83"/>
      <c r="BB943" s="83"/>
    </row>
    <row r="944" spans="10:54" s="228" customFormat="1" x14ac:dyDescent="0.2">
      <c r="J944" s="361"/>
      <c r="K944" s="360"/>
      <c r="L944" s="343"/>
      <c r="M944" s="343"/>
      <c r="N944" s="170"/>
      <c r="O944" s="170"/>
      <c r="P944" s="170"/>
      <c r="Q944" s="170"/>
      <c r="R944" s="170"/>
      <c r="S944" s="170"/>
      <c r="T944" s="327">
        <v>943</v>
      </c>
      <c r="U944" s="373" t="s">
        <v>1021</v>
      </c>
      <c r="V944" s="376">
        <v>2</v>
      </c>
      <c r="X944" s="270"/>
      <c r="Y944" s="270"/>
      <c r="Z944" s="376">
        <v>2</v>
      </c>
      <c r="AB944" s="83"/>
      <c r="AC944" s="83"/>
      <c r="AD944" s="83"/>
      <c r="AE944" s="83"/>
      <c r="AF944" s="83"/>
      <c r="AG944" s="83"/>
      <c r="AH944" s="83"/>
      <c r="AI944" s="83"/>
      <c r="AJ944" s="83"/>
      <c r="AK944" s="83"/>
      <c r="AL944" s="83"/>
      <c r="AM944" s="83"/>
      <c r="AN944" s="83"/>
      <c r="AO944" s="83"/>
      <c r="AP944" s="83"/>
      <c r="AQ944" s="83"/>
      <c r="AR944" s="83"/>
      <c r="AS944" s="83"/>
      <c r="AT944" s="83"/>
      <c r="AU944" s="83"/>
      <c r="AV944" s="83"/>
      <c r="AW944" s="83"/>
      <c r="AX944" s="83"/>
      <c r="AY944" s="83"/>
      <c r="AZ944" s="83"/>
      <c r="BA944" s="83"/>
      <c r="BB944" s="83"/>
    </row>
    <row r="945" spans="10:54" s="228" customFormat="1" x14ac:dyDescent="0.2">
      <c r="J945" s="361"/>
      <c r="K945" s="360"/>
      <c r="L945" s="343"/>
      <c r="M945" s="343"/>
      <c r="N945" s="170"/>
      <c r="O945" s="170"/>
      <c r="P945" s="170"/>
      <c r="Q945" s="170"/>
      <c r="R945" s="170"/>
      <c r="S945" s="170"/>
      <c r="T945" s="327">
        <v>944</v>
      </c>
      <c r="U945" s="373" t="s">
        <v>1022</v>
      </c>
      <c r="V945" s="376">
        <v>2</v>
      </c>
      <c r="X945" s="270"/>
      <c r="Y945" s="270"/>
      <c r="Z945" s="376">
        <v>2</v>
      </c>
      <c r="AB945" s="83"/>
      <c r="AC945" s="83"/>
      <c r="AD945" s="83"/>
      <c r="AE945" s="83"/>
      <c r="AF945" s="83"/>
      <c r="AG945" s="83"/>
      <c r="AH945" s="83"/>
      <c r="AI945" s="83"/>
      <c r="AJ945" s="83"/>
      <c r="AK945" s="83"/>
      <c r="AL945" s="83"/>
      <c r="AM945" s="83"/>
      <c r="AN945" s="83"/>
      <c r="AO945" s="83"/>
      <c r="AP945" s="83"/>
      <c r="AQ945" s="83"/>
      <c r="AR945" s="83"/>
      <c r="AS945" s="83"/>
      <c r="AT945" s="83"/>
      <c r="AU945" s="83"/>
      <c r="AV945" s="83"/>
      <c r="AW945" s="83"/>
      <c r="AX945" s="83"/>
      <c r="AY945" s="83"/>
      <c r="AZ945" s="83"/>
      <c r="BA945" s="83"/>
      <c r="BB945" s="83"/>
    </row>
    <row r="946" spans="10:54" s="228" customFormat="1" x14ac:dyDescent="0.2">
      <c r="J946" s="361"/>
      <c r="K946" s="360"/>
      <c r="L946" s="343"/>
      <c r="M946" s="343"/>
      <c r="N946" s="170"/>
      <c r="O946" s="170"/>
      <c r="P946" s="170"/>
      <c r="Q946" s="170"/>
      <c r="R946" s="170"/>
      <c r="S946" s="170"/>
      <c r="T946" s="327">
        <v>945</v>
      </c>
      <c r="U946" s="373" t="s">
        <v>1023</v>
      </c>
      <c r="V946" s="376">
        <v>2</v>
      </c>
      <c r="X946" s="270"/>
      <c r="Y946" s="270"/>
      <c r="Z946" s="376">
        <v>2</v>
      </c>
      <c r="AB946" s="83"/>
      <c r="AC946" s="83"/>
      <c r="AD946" s="83"/>
      <c r="AE946" s="83"/>
      <c r="AF946" s="83"/>
      <c r="AG946" s="83"/>
      <c r="AH946" s="83"/>
      <c r="AI946" s="83"/>
      <c r="AJ946" s="83"/>
      <c r="AK946" s="83"/>
      <c r="AL946" s="83"/>
      <c r="AM946" s="83"/>
      <c r="AN946" s="83"/>
      <c r="AO946" s="83"/>
      <c r="AP946" s="83"/>
      <c r="AQ946" s="83"/>
      <c r="AR946" s="83"/>
      <c r="AS946" s="83"/>
      <c r="AT946" s="83"/>
      <c r="AU946" s="83"/>
      <c r="AV946" s="83"/>
      <c r="AW946" s="83"/>
      <c r="AX946" s="83"/>
      <c r="AY946" s="83"/>
      <c r="AZ946" s="83"/>
      <c r="BA946" s="83"/>
      <c r="BB946" s="83"/>
    </row>
    <row r="947" spans="10:54" s="228" customFormat="1" x14ac:dyDescent="0.2">
      <c r="J947" s="361"/>
      <c r="K947" s="360"/>
      <c r="L947" s="343"/>
      <c r="M947" s="343"/>
      <c r="N947" s="170"/>
      <c r="O947" s="170"/>
      <c r="P947" s="170"/>
      <c r="Q947" s="170"/>
      <c r="R947" s="170"/>
      <c r="S947" s="170"/>
      <c r="T947" s="327">
        <v>946</v>
      </c>
      <c r="U947" s="373" t="s">
        <v>1024</v>
      </c>
      <c r="V947" s="376">
        <v>2</v>
      </c>
      <c r="X947" s="270"/>
      <c r="Y947" s="270"/>
      <c r="Z947" s="376">
        <v>2</v>
      </c>
      <c r="AB947" s="83"/>
      <c r="AC947" s="83"/>
      <c r="AD947" s="83"/>
      <c r="AE947" s="83"/>
      <c r="AF947" s="83"/>
      <c r="AG947" s="83"/>
      <c r="AH947" s="83"/>
      <c r="AI947" s="83"/>
      <c r="AJ947" s="83"/>
      <c r="AK947" s="83"/>
      <c r="AL947" s="83"/>
      <c r="AM947" s="83"/>
      <c r="AN947" s="83"/>
      <c r="AO947" s="83"/>
      <c r="AP947" s="83"/>
      <c r="AQ947" s="83"/>
      <c r="AR947" s="83"/>
      <c r="AS947" s="83"/>
      <c r="AT947" s="83"/>
      <c r="AU947" s="83"/>
      <c r="AV947" s="83"/>
      <c r="AW947" s="83"/>
      <c r="AX947" s="83"/>
      <c r="AY947" s="83"/>
      <c r="AZ947" s="83"/>
      <c r="BA947" s="83"/>
      <c r="BB947" s="83"/>
    </row>
    <row r="948" spans="10:54" s="228" customFormat="1" x14ac:dyDescent="0.2">
      <c r="J948" s="361"/>
      <c r="K948" s="360"/>
      <c r="L948" s="343"/>
      <c r="M948" s="343"/>
      <c r="N948" s="170"/>
      <c r="O948" s="170"/>
      <c r="P948" s="170"/>
      <c r="Q948" s="170"/>
      <c r="R948" s="170"/>
      <c r="S948" s="170"/>
      <c r="T948" s="327">
        <v>947</v>
      </c>
      <c r="U948" s="373" t="s">
        <v>1025</v>
      </c>
      <c r="V948" s="376">
        <v>2</v>
      </c>
      <c r="X948" s="270"/>
      <c r="Y948" s="270"/>
      <c r="Z948" s="376">
        <v>2</v>
      </c>
      <c r="AB948" s="83"/>
      <c r="AC948" s="83"/>
      <c r="AD948" s="83"/>
      <c r="AE948" s="83"/>
      <c r="AF948" s="83"/>
      <c r="AG948" s="83"/>
      <c r="AH948" s="83"/>
      <c r="AI948" s="83"/>
      <c r="AJ948" s="83"/>
      <c r="AK948" s="83"/>
      <c r="AL948" s="83"/>
      <c r="AM948" s="83"/>
      <c r="AN948" s="83"/>
      <c r="AO948" s="83"/>
      <c r="AP948" s="83"/>
      <c r="AQ948" s="83"/>
      <c r="AR948" s="83"/>
      <c r="AS948" s="83"/>
      <c r="AT948" s="83"/>
      <c r="AU948" s="83"/>
      <c r="AV948" s="83"/>
      <c r="AW948" s="83"/>
      <c r="AX948" s="83"/>
      <c r="AY948" s="83"/>
      <c r="AZ948" s="83"/>
      <c r="BA948" s="83"/>
      <c r="BB948" s="83"/>
    </row>
    <row r="949" spans="10:54" s="228" customFormat="1" x14ac:dyDescent="0.2">
      <c r="J949" s="361"/>
      <c r="K949" s="360"/>
      <c r="L949" s="343"/>
      <c r="M949" s="343"/>
      <c r="N949" s="170"/>
      <c r="O949" s="170"/>
      <c r="P949" s="170"/>
      <c r="Q949" s="170"/>
      <c r="R949" s="170"/>
      <c r="S949" s="170"/>
      <c r="T949" s="327">
        <v>948</v>
      </c>
      <c r="U949" s="373" t="s">
        <v>1026</v>
      </c>
      <c r="V949" s="376">
        <v>2</v>
      </c>
      <c r="X949" s="270"/>
      <c r="Y949" s="270"/>
      <c r="Z949" s="376">
        <v>2</v>
      </c>
      <c r="AB949" s="83"/>
      <c r="AC949" s="83"/>
      <c r="AD949" s="83"/>
      <c r="AE949" s="83"/>
      <c r="AF949" s="83"/>
      <c r="AG949" s="83"/>
      <c r="AH949" s="83"/>
      <c r="AI949" s="83"/>
      <c r="AJ949" s="83"/>
      <c r="AK949" s="83"/>
      <c r="AL949" s="83"/>
      <c r="AM949" s="83"/>
      <c r="AN949" s="83"/>
      <c r="AO949" s="83"/>
      <c r="AP949" s="83"/>
      <c r="AQ949" s="83"/>
      <c r="AR949" s="83"/>
      <c r="AS949" s="83"/>
      <c r="AT949" s="83"/>
      <c r="AU949" s="83"/>
      <c r="AV949" s="83"/>
      <c r="AW949" s="83"/>
      <c r="AX949" s="83"/>
      <c r="AY949" s="83"/>
      <c r="AZ949" s="83"/>
      <c r="BA949" s="83"/>
      <c r="BB949" s="83"/>
    </row>
    <row r="950" spans="10:54" s="228" customFormat="1" x14ac:dyDescent="0.2">
      <c r="J950" s="361"/>
      <c r="K950" s="360"/>
      <c r="L950" s="343"/>
      <c r="M950" s="343"/>
      <c r="N950" s="170"/>
      <c r="O950" s="170"/>
      <c r="P950" s="170"/>
      <c r="Q950" s="170"/>
      <c r="R950" s="170"/>
      <c r="S950" s="170"/>
      <c r="T950" s="327">
        <v>949</v>
      </c>
      <c r="U950" s="373" t="s">
        <v>1027</v>
      </c>
      <c r="V950" s="376">
        <v>2</v>
      </c>
      <c r="X950" s="270"/>
      <c r="Y950" s="270"/>
      <c r="Z950" s="376">
        <v>2</v>
      </c>
      <c r="AB950" s="83"/>
      <c r="AC950" s="83"/>
      <c r="AD950" s="83"/>
      <c r="AE950" s="83"/>
      <c r="AF950" s="83"/>
      <c r="AG950" s="83"/>
      <c r="AH950" s="83"/>
      <c r="AI950" s="83"/>
      <c r="AJ950" s="83"/>
      <c r="AK950" s="83"/>
      <c r="AL950" s="83"/>
      <c r="AM950" s="83"/>
      <c r="AN950" s="83"/>
      <c r="AO950" s="83"/>
      <c r="AP950" s="83"/>
      <c r="AQ950" s="83"/>
      <c r="AR950" s="83"/>
      <c r="AS950" s="83"/>
      <c r="AT950" s="83"/>
      <c r="AU950" s="83"/>
      <c r="AV950" s="83"/>
      <c r="AW950" s="83"/>
      <c r="AX950" s="83"/>
      <c r="AY950" s="83"/>
      <c r="AZ950" s="83"/>
      <c r="BA950" s="83"/>
      <c r="BB950" s="83"/>
    </row>
    <row r="951" spans="10:54" s="228" customFormat="1" x14ac:dyDescent="0.2">
      <c r="J951" s="361"/>
      <c r="K951" s="360"/>
      <c r="L951" s="343"/>
      <c r="M951" s="343"/>
      <c r="N951" s="170"/>
      <c r="O951" s="170"/>
      <c r="P951" s="170"/>
      <c r="Q951" s="170"/>
      <c r="R951" s="170"/>
      <c r="S951" s="170"/>
      <c r="T951" s="327">
        <v>950</v>
      </c>
      <c r="U951" s="373" t="s">
        <v>1028</v>
      </c>
      <c r="V951" s="376">
        <v>2</v>
      </c>
      <c r="X951" s="270"/>
      <c r="Y951" s="270"/>
      <c r="Z951" s="376">
        <v>2</v>
      </c>
      <c r="AB951" s="83"/>
      <c r="AC951" s="83"/>
      <c r="AD951" s="83"/>
      <c r="AE951" s="83"/>
      <c r="AF951" s="83"/>
      <c r="AG951" s="83"/>
      <c r="AH951" s="83"/>
      <c r="AI951" s="83"/>
      <c r="AJ951" s="83"/>
      <c r="AK951" s="83"/>
      <c r="AL951" s="83"/>
      <c r="AM951" s="83"/>
      <c r="AN951" s="83"/>
      <c r="AO951" s="83"/>
      <c r="AP951" s="83"/>
      <c r="AQ951" s="83"/>
      <c r="AR951" s="83"/>
      <c r="AS951" s="83"/>
      <c r="AT951" s="83"/>
      <c r="AU951" s="83"/>
      <c r="AV951" s="83"/>
      <c r="AW951" s="83"/>
      <c r="AX951" s="83"/>
      <c r="AY951" s="83"/>
      <c r="AZ951" s="83"/>
      <c r="BA951" s="83"/>
      <c r="BB951" s="83"/>
    </row>
    <row r="952" spans="10:54" s="228" customFormat="1" x14ac:dyDescent="0.2">
      <c r="J952" s="361"/>
      <c r="K952" s="360"/>
      <c r="L952" s="343"/>
      <c r="M952" s="343"/>
      <c r="N952" s="170"/>
      <c r="O952" s="170"/>
      <c r="P952" s="170"/>
      <c r="Q952" s="170"/>
      <c r="R952" s="170"/>
      <c r="S952" s="170"/>
      <c r="T952" s="327">
        <v>951</v>
      </c>
      <c r="U952" s="373" t="s">
        <v>1029</v>
      </c>
      <c r="V952" s="376">
        <v>2</v>
      </c>
      <c r="X952" s="270"/>
      <c r="Y952" s="270"/>
      <c r="Z952" s="376">
        <v>2</v>
      </c>
      <c r="AB952" s="83"/>
      <c r="AC952" s="83"/>
      <c r="AD952" s="83"/>
      <c r="AE952" s="83"/>
      <c r="AF952" s="83"/>
      <c r="AG952" s="83"/>
      <c r="AH952" s="83"/>
      <c r="AI952" s="83"/>
      <c r="AJ952" s="83"/>
      <c r="AK952" s="83"/>
      <c r="AL952" s="83"/>
      <c r="AM952" s="83"/>
      <c r="AN952" s="83"/>
      <c r="AO952" s="83"/>
      <c r="AP952" s="83"/>
      <c r="AQ952" s="83"/>
      <c r="AR952" s="83"/>
      <c r="AS952" s="83"/>
      <c r="AT952" s="83"/>
      <c r="AU952" s="83"/>
      <c r="AV952" s="83"/>
      <c r="AW952" s="83"/>
      <c r="AX952" s="83"/>
      <c r="AY952" s="83"/>
      <c r="AZ952" s="83"/>
      <c r="BA952" s="83"/>
      <c r="BB952" s="83"/>
    </row>
    <row r="953" spans="10:54" s="228" customFormat="1" x14ac:dyDescent="0.2">
      <c r="J953" s="361"/>
      <c r="K953" s="360"/>
      <c r="L953" s="343"/>
      <c r="M953" s="343"/>
      <c r="N953" s="170"/>
      <c r="O953" s="170"/>
      <c r="P953" s="170"/>
      <c r="Q953" s="170"/>
      <c r="R953" s="170"/>
      <c r="S953" s="170"/>
      <c r="T953" s="327">
        <v>952</v>
      </c>
      <c r="U953" s="373" t="s">
        <v>1030</v>
      </c>
      <c r="V953" s="376">
        <v>2</v>
      </c>
      <c r="X953" s="270"/>
      <c r="Y953" s="270"/>
      <c r="Z953" s="376">
        <v>2</v>
      </c>
      <c r="AB953" s="83"/>
      <c r="AC953" s="83"/>
      <c r="AD953" s="83"/>
      <c r="AE953" s="83"/>
      <c r="AF953" s="83"/>
      <c r="AG953" s="83"/>
      <c r="AH953" s="83"/>
      <c r="AI953" s="83"/>
      <c r="AJ953" s="83"/>
      <c r="AK953" s="83"/>
      <c r="AL953" s="83"/>
      <c r="AM953" s="83"/>
      <c r="AN953" s="83"/>
      <c r="AO953" s="83"/>
      <c r="AP953" s="83"/>
      <c r="AQ953" s="83"/>
      <c r="AR953" s="83"/>
      <c r="AS953" s="83"/>
      <c r="AT953" s="83"/>
      <c r="AU953" s="83"/>
      <c r="AV953" s="83"/>
      <c r="AW953" s="83"/>
      <c r="AX953" s="83"/>
      <c r="AY953" s="83"/>
      <c r="AZ953" s="83"/>
      <c r="BA953" s="83"/>
      <c r="BB953" s="83"/>
    </row>
    <row r="954" spans="10:54" s="228" customFormat="1" x14ac:dyDescent="0.2">
      <c r="J954" s="361"/>
      <c r="K954" s="360"/>
      <c r="L954" s="343"/>
      <c r="M954" s="343"/>
      <c r="N954" s="170"/>
      <c r="O954" s="170"/>
      <c r="P954" s="170"/>
      <c r="Q954" s="170"/>
      <c r="R954" s="170"/>
      <c r="S954" s="170"/>
      <c r="T954" s="327">
        <v>953</v>
      </c>
      <c r="U954" s="373" t="s">
        <v>1031</v>
      </c>
      <c r="V954" s="376">
        <v>2</v>
      </c>
      <c r="X954" s="270"/>
      <c r="Y954" s="270"/>
      <c r="Z954" s="376">
        <v>2</v>
      </c>
      <c r="AB954" s="83"/>
      <c r="AC954" s="83"/>
      <c r="AD954" s="83"/>
      <c r="AE954" s="83"/>
      <c r="AF954" s="83"/>
      <c r="AG954" s="83"/>
      <c r="AH954" s="83"/>
      <c r="AI954" s="83"/>
      <c r="AJ954" s="83"/>
      <c r="AK954" s="83"/>
      <c r="AL954" s="83"/>
      <c r="AM954" s="83"/>
      <c r="AN954" s="83"/>
      <c r="AO954" s="83"/>
      <c r="AP954" s="83"/>
      <c r="AQ954" s="83"/>
      <c r="AR954" s="83"/>
      <c r="AS954" s="83"/>
      <c r="AT954" s="83"/>
      <c r="AU954" s="83"/>
      <c r="AV954" s="83"/>
      <c r="AW954" s="83"/>
      <c r="AX954" s="83"/>
      <c r="AY954" s="83"/>
      <c r="AZ954" s="83"/>
      <c r="BA954" s="83"/>
      <c r="BB954" s="83"/>
    </row>
    <row r="955" spans="10:54" s="228" customFormat="1" x14ac:dyDescent="0.2">
      <c r="J955" s="361"/>
      <c r="K955" s="360"/>
      <c r="L955" s="343"/>
      <c r="M955" s="343"/>
      <c r="N955" s="170"/>
      <c r="O955" s="170"/>
      <c r="P955" s="170"/>
      <c r="Q955" s="170"/>
      <c r="R955" s="170"/>
      <c r="S955" s="170"/>
      <c r="T955" s="327">
        <v>954</v>
      </c>
      <c r="U955" s="373" t="s">
        <v>1032</v>
      </c>
      <c r="V955" s="376">
        <v>2</v>
      </c>
      <c r="X955" s="270"/>
      <c r="Y955" s="270"/>
      <c r="Z955" s="376">
        <v>2</v>
      </c>
      <c r="AB955" s="83"/>
      <c r="AC955" s="83"/>
      <c r="AD955" s="83"/>
      <c r="AE955" s="83"/>
      <c r="AF955" s="83"/>
      <c r="AG955" s="83"/>
      <c r="AH955" s="83"/>
      <c r="AI955" s="83"/>
      <c r="AJ955" s="83"/>
      <c r="AK955" s="83"/>
      <c r="AL955" s="83"/>
      <c r="AM955" s="83"/>
      <c r="AN955" s="83"/>
      <c r="AO955" s="83"/>
      <c r="AP955" s="83"/>
      <c r="AQ955" s="83"/>
      <c r="AR955" s="83"/>
      <c r="AS955" s="83"/>
      <c r="AT955" s="83"/>
      <c r="AU955" s="83"/>
      <c r="AV955" s="83"/>
      <c r="AW955" s="83"/>
      <c r="AX955" s="83"/>
      <c r="AY955" s="83"/>
      <c r="AZ955" s="83"/>
      <c r="BA955" s="83"/>
      <c r="BB955" s="83"/>
    </row>
    <row r="956" spans="10:54" s="228" customFormat="1" x14ac:dyDescent="0.2">
      <c r="J956" s="361"/>
      <c r="K956" s="360"/>
      <c r="L956" s="343"/>
      <c r="M956" s="343"/>
      <c r="N956" s="170"/>
      <c r="O956" s="170"/>
      <c r="P956" s="170"/>
      <c r="Q956" s="170"/>
      <c r="R956" s="170"/>
      <c r="S956" s="170"/>
      <c r="T956" s="327">
        <v>955</v>
      </c>
      <c r="U956" s="373" t="s">
        <v>1033</v>
      </c>
      <c r="V956" s="376">
        <v>2</v>
      </c>
      <c r="X956" s="270"/>
      <c r="Y956" s="270"/>
      <c r="Z956" s="376">
        <v>2</v>
      </c>
      <c r="AB956" s="83"/>
      <c r="AC956" s="83"/>
      <c r="AD956" s="83"/>
      <c r="AE956" s="83"/>
      <c r="AF956" s="83"/>
      <c r="AG956" s="83"/>
      <c r="AH956" s="83"/>
      <c r="AI956" s="83"/>
      <c r="AJ956" s="83"/>
      <c r="AK956" s="83"/>
      <c r="AL956" s="83"/>
      <c r="AM956" s="83"/>
      <c r="AN956" s="83"/>
      <c r="AO956" s="83"/>
      <c r="AP956" s="83"/>
      <c r="AQ956" s="83"/>
      <c r="AR956" s="83"/>
      <c r="AS956" s="83"/>
      <c r="AT956" s="83"/>
      <c r="AU956" s="83"/>
      <c r="AV956" s="83"/>
      <c r="AW956" s="83"/>
      <c r="AX956" s="83"/>
      <c r="AY956" s="83"/>
      <c r="AZ956" s="83"/>
      <c r="BA956" s="83"/>
      <c r="BB956" s="83"/>
    </row>
    <row r="957" spans="10:54" s="228" customFormat="1" x14ac:dyDescent="0.2">
      <c r="J957" s="361"/>
      <c r="K957" s="360"/>
      <c r="L957" s="343"/>
      <c r="M957" s="343"/>
      <c r="N957" s="170"/>
      <c r="O957" s="170"/>
      <c r="P957" s="170"/>
      <c r="Q957" s="170"/>
      <c r="R957" s="170"/>
      <c r="S957" s="170"/>
      <c r="T957" s="327">
        <v>956</v>
      </c>
      <c r="U957" s="373" t="s">
        <v>1034</v>
      </c>
      <c r="V957" s="376">
        <v>2</v>
      </c>
      <c r="X957" s="270"/>
      <c r="Y957" s="270"/>
      <c r="Z957" s="376">
        <v>2</v>
      </c>
      <c r="AB957" s="83"/>
      <c r="AC957" s="83"/>
      <c r="AD957" s="83"/>
      <c r="AE957" s="83"/>
      <c r="AF957" s="83"/>
      <c r="AG957" s="83"/>
      <c r="AH957" s="83"/>
      <c r="AI957" s="83"/>
      <c r="AJ957" s="83"/>
      <c r="AK957" s="83"/>
      <c r="AL957" s="83"/>
      <c r="AM957" s="83"/>
      <c r="AN957" s="83"/>
      <c r="AO957" s="83"/>
      <c r="AP957" s="83"/>
      <c r="AQ957" s="83"/>
      <c r="AR957" s="83"/>
      <c r="AS957" s="83"/>
      <c r="AT957" s="83"/>
      <c r="AU957" s="83"/>
      <c r="AV957" s="83"/>
      <c r="AW957" s="83"/>
      <c r="AX957" s="83"/>
      <c r="AY957" s="83"/>
      <c r="AZ957" s="83"/>
      <c r="BA957" s="83"/>
      <c r="BB957" s="83"/>
    </row>
    <row r="958" spans="10:54" s="228" customFormat="1" x14ac:dyDescent="0.2">
      <c r="J958" s="361"/>
      <c r="K958" s="360"/>
      <c r="L958" s="343"/>
      <c r="M958" s="343"/>
      <c r="N958" s="170"/>
      <c r="O958" s="170"/>
      <c r="P958" s="170"/>
      <c r="Q958" s="170"/>
      <c r="R958" s="170"/>
      <c r="S958" s="170"/>
      <c r="T958" s="327">
        <v>957</v>
      </c>
      <c r="U958" s="373" t="s">
        <v>1035</v>
      </c>
      <c r="V958" s="376">
        <v>2</v>
      </c>
      <c r="X958" s="270"/>
      <c r="Y958" s="270"/>
      <c r="Z958" s="376">
        <v>2</v>
      </c>
      <c r="AB958" s="83"/>
      <c r="AC958" s="83"/>
      <c r="AD958" s="83"/>
      <c r="AE958" s="83"/>
      <c r="AF958" s="83"/>
      <c r="AG958" s="83"/>
      <c r="AH958" s="83"/>
      <c r="AI958" s="83"/>
      <c r="AJ958" s="83"/>
      <c r="AK958" s="83"/>
      <c r="AL958" s="83"/>
      <c r="AM958" s="83"/>
      <c r="AN958" s="83"/>
      <c r="AO958" s="83"/>
      <c r="AP958" s="83"/>
      <c r="AQ958" s="83"/>
      <c r="AR958" s="83"/>
      <c r="AS958" s="83"/>
      <c r="AT958" s="83"/>
      <c r="AU958" s="83"/>
      <c r="AV958" s="83"/>
      <c r="AW958" s="83"/>
      <c r="AX958" s="83"/>
      <c r="AY958" s="83"/>
      <c r="AZ958" s="83"/>
      <c r="BA958" s="83"/>
      <c r="BB958" s="83"/>
    </row>
    <row r="959" spans="10:54" s="228" customFormat="1" x14ac:dyDescent="0.2">
      <c r="J959" s="361"/>
      <c r="K959" s="360"/>
      <c r="L959" s="343"/>
      <c r="M959" s="343"/>
      <c r="N959" s="170"/>
      <c r="O959" s="170"/>
      <c r="P959" s="170"/>
      <c r="Q959" s="170"/>
      <c r="R959" s="170"/>
      <c r="S959" s="170"/>
      <c r="T959" s="327">
        <v>958</v>
      </c>
      <c r="U959" s="373" t="s">
        <v>1036</v>
      </c>
      <c r="V959" s="376">
        <v>2</v>
      </c>
      <c r="X959" s="270"/>
      <c r="Y959" s="270"/>
      <c r="Z959" s="376">
        <v>2</v>
      </c>
      <c r="AB959" s="83"/>
      <c r="AC959" s="83"/>
      <c r="AD959" s="83"/>
      <c r="AE959" s="83"/>
      <c r="AF959" s="83"/>
      <c r="AG959" s="83"/>
      <c r="AH959" s="83"/>
      <c r="AI959" s="83"/>
      <c r="AJ959" s="83"/>
      <c r="AK959" s="83"/>
      <c r="AL959" s="83"/>
      <c r="AM959" s="83"/>
      <c r="AN959" s="83"/>
      <c r="AO959" s="83"/>
      <c r="AP959" s="83"/>
      <c r="AQ959" s="83"/>
      <c r="AR959" s="83"/>
      <c r="AS959" s="83"/>
      <c r="AT959" s="83"/>
      <c r="AU959" s="83"/>
      <c r="AV959" s="83"/>
      <c r="AW959" s="83"/>
      <c r="AX959" s="83"/>
      <c r="AY959" s="83"/>
      <c r="AZ959" s="83"/>
      <c r="BA959" s="83"/>
      <c r="BB959" s="83"/>
    </row>
    <row r="960" spans="10:54" s="228" customFormat="1" x14ac:dyDescent="0.2">
      <c r="J960" s="361"/>
      <c r="K960" s="360"/>
      <c r="L960" s="343"/>
      <c r="M960" s="343"/>
      <c r="N960" s="170"/>
      <c r="O960" s="170"/>
      <c r="P960" s="170"/>
      <c r="Q960" s="170"/>
      <c r="R960" s="170"/>
      <c r="S960" s="170"/>
      <c r="T960" s="327">
        <v>959</v>
      </c>
      <c r="U960" s="373" t="s">
        <v>1037</v>
      </c>
      <c r="V960" s="376">
        <v>2</v>
      </c>
      <c r="X960" s="270"/>
      <c r="Y960" s="270"/>
      <c r="Z960" s="376">
        <v>2</v>
      </c>
      <c r="AB960" s="83"/>
      <c r="AC960" s="83"/>
      <c r="AD960" s="83"/>
      <c r="AE960" s="83"/>
      <c r="AF960" s="83"/>
      <c r="AG960" s="83"/>
      <c r="AH960" s="83"/>
      <c r="AI960" s="83"/>
      <c r="AJ960" s="83"/>
      <c r="AK960" s="83"/>
      <c r="AL960" s="83"/>
      <c r="AM960" s="83"/>
      <c r="AN960" s="83"/>
      <c r="AO960" s="83"/>
      <c r="AP960" s="83"/>
      <c r="AQ960" s="83"/>
      <c r="AR960" s="83"/>
      <c r="AS960" s="83"/>
      <c r="AT960" s="83"/>
      <c r="AU960" s="83"/>
      <c r="AV960" s="83"/>
      <c r="AW960" s="83"/>
      <c r="AX960" s="83"/>
      <c r="AY960" s="83"/>
      <c r="AZ960" s="83"/>
      <c r="BA960" s="83"/>
      <c r="BB960" s="83"/>
    </row>
    <row r="961" spans="10:54" s="228" customFormat="1" x14ac:dyDescent="0.2">
      <c r="J961" s="361"/>
      <c r="K961" s="360"/>
      <c r="L961" s="343"/>
      <c r="M961" s="343"/>
      <c r="N961" s="170"/>
      <c r="O961" s="170"/>
      <c r="P961" s="170"/>
      <c r="Q961" s="170"/>
      <c r="R961" s="170"/>
      <c r="S961" s="170"/>
      <c r="T961" s="327">
        <v>960</v>
      </c>
      <c r="U961" s="373" t="s">
        <v>1038</v>
      </c>
      <c r="V961" s="376">
        <v>2</v>
      </c>
      <c r="X961" s="270"/>
      <c r="Y961" s="270"/>
      <c r="Z961" s="376">
        <v>2</v>
      </c>
      <c r="AB961" s="83"/>
      <c r="AC961" s="83"/>
      <c r="AD961" s="83"/>
      <c r="AE961" s="83"/>
      <c r="AF961" s="83"/>
      <c r="AG961" s="83"/>
      <c r="AH961" s="83"/>
      <c r="AI961" s="83"/>
      <c r="AJ961" s="83"/>
      <c r="AK961" s="83"/>
      <c r="AL961" s="83"/>
      <c r="AM961" s="83"/>
      <c r="AN961" s="83"/>
      <c r="AO961" s="83"/>
      <c r="AP961" s="83"/>
      <c r="AQ961" s="83"/>
      <c r="AR961" s="83"/>
      <c r="AS961" s="83"/>
      <c r="AT961" s="83"/>
      <c r="AU961" s="83"/>
      <c r="AV961" s="83"/>
      <c r="AW961" s="83"/>
      <c r="AX961" s="83"/>
      <c r="AY961" s="83"/>
      <c r="AZ961" s="83"/>
      <c r="BA961" s="83"/>
      <c r="BB961" s="83"/>
    </row>
    <row r="962" spans="10:54" s="228" customFormat="1" x14ac:dyDescent="0.2">
      <c r="J962" s="361"/>
      <c r="K962" s="360"/>
      <c r="L962" s="343"/>
      <c r="M962" s="343"/>
      <c r="N962" s="170"/>
      <c r="O962" s="170"/>
      <c r="P962" s="170"/>
      <c r="Q962" s="170"/>
      <c r="R962" s="170"/>
      <c r="S962" s="170"/>
      <c r="T962" s="327">
        <v>961</v>
      </c>
      <c r="U962" s="373" t="s">
        <v>1039</v>
      </c>
      <c r="V962" s="376">
        <v>2</v>
      </c>
      <c r="X962" s="270"/>
      <c r="Y962" s="270"/>
      <c r="Z962" s="376">
        <v>2</v>
      </c>
      <c r="AB962" s="83"/>
      <c r="AC962" s="83"/>
      <c r="AD962" s="83"/>
      <c r="AE962" s="83"/>
      <c r="AF962" s="83"/>
      <c r="AG962" s="83"/>
      <c r="AH962" s="83"/>
      <c r="AI962" s="83"/>
      <c r="AJ962" s="83"/>
      <c r="AK962" s="83"/>
      <c r="AL962" s="83"/>
      <c r="AM962" s="83"/>
      <c r="AN962" s="83"/>
      <c r="AO962" s="83"/>
      <c r="AP962" s="83"/>
      <c r="AQ962" s="83"/>
      <c r="AR962" s="83"/>
      <c r="AS962" s="83"/>
      <c r="AT962" s="83"/>
      <c r="AU962" s="83"/>
      <c r="AV962" s="83"/>
      <c r="AW962" s="83"/>
      <c r="AX962" s="83"/>
      <c r="AY962" s="83"/>
      <c r="AZ962" s="83"/>
      <c r="BA962" s="83"/>
      <c r="BB962" s="83"/>
    </row>
    <row r="963" spans="10:54" s="228" customFormat="1" x14ac:dyDescent="0.2">
      <c r="J963" s="361"/>
      <c r="K963" s="360"/>
      <c r="L963" s="343"/>
      <c r="M963" s="343"/>
      <c r="N963" s="170"/>
      <c r="O963" s="170"/>
      <c r="P963" s="170"/>
      <c r="Q963" s="170"/>
      <c r="R963" s="170"/>
      <c r="S963" s="170"/>
      <c r="T963" s="327">
        <v>962</v>
      </c>
      <c r="U963" s="373" t="s">
        <v>1040</v>
      </c>
      <c r="V963" s="376">
        <v>2</v>
      </c>
      <c r="X963" s="270"/>
      <c r="Y963" s="270"/>
      <c r="Z963" s="376">
        <v>2</v>
      </c>
      <c r="AB963" s="83"/>
      <c r="AC963" s="83"/>
      <c r="AD963" s="83"/>
      <c r="AE963" s="83"/>
      <c r="AF963" s="83"/>
      <c r="AG963" s="83"/>
      <c r="AH963" s="83"/>
      <c r="AI963" s="83"/>
      <c r="AJ963" s="83"/>
      <c r="AK963" s="83"/>
      <c r="AL963" s="83"/>
      <c r="AM963" s="83"/>
      <c r="AN963" s="83"/>
      <c r="AO963" s="83"/>
      <c r="AP963" s="83"/>
      <c r="AQ963" s="83"/>
      <c r="AR963" s="83"/>
      <c r="AS963" s="83"/>
      <c r="AT963" s="83"/>
      <c r="AU963" s="83"/>
      <c r="AV963" s="83"/>
      <c r="AW963" s="83"/>
      <c r="AX963" s="83"/>
      <c r="AY963" s="83"/>
      <c r="AZ963" s="83"/>
      <c r="BA963" s="83"/>
      <c r="BB963" s="83"/>
    </row>
    <row r="964" spans="10:54" s="228" customFormat="1" x14ac:dyDescent="0.2">
      <c r="J964" s="361"/>
      <c r="K964" s="360"/>
      <c r="L964" s="343"/>
      <c r="M964" s="343"/>
      <c r="N964" s="170"/>
      <c r="O964" s="170"/>
      <c r="P964" s="170"/>
      <c r="Q964" s="170"/>
      <c r="R964" s="170"/>
      <c r="S964" s="170"/>
      <c r="T964" s="327">
        <v>963</v>
      </c>
      <c r="U964" s="373" t="s">
        <v>1041</v>
      </c>
      <c r="V964" s="376">
        <v>2</v>
      </c>
      <c r="X964" s="270"/>
      <c r="Y964" s="270"/>
      <c r="Z964" s="376">
        <v>2</v>
      </c>
      <c r="AB964" s="83"/>
      <c r="AC964" s="83"/>
      <c r="AD964" s="83"/>
      <c r="AE964" s="83"/>
      <c r="AF964" s="83"/>
      <c r="AG964" s="83"/>
      <c r="AH964" s="83"/>
      <c r="AI964" s="83"/>
      <c r="AJ964" s="83"/>
      <c r="AK964" s="83"/>
      <c r="AL964" s="83"/>
      <c r="AM964" s="83"/>
      <c r="AN964" s="83"/>
      <c r="AO964" s="83"/>
      <c r="AP964" s="83"/>
      <c r="AQ964" s="83"/>
      <c r="AR964" s="83"/>
      <c r="AS964" s="83"/>
      <c r="AT964" s="83"/>
      <c r="AU964" s="83"/>
      <c r="AV964" s="83"/>
      <c r="AW964" s="83"/>
      <c r="AX964" s="83"/>
      <c r="AY964" s="83"/>
      <c r="AZ964" s="83"/>
      <c r="BA964" s="83"/>
      <c r="BB964" s="83"/>
    </row>
    <row r="965" spans="10:54" s="228" customFormat="1" x14ac:dyDescent="0.2">
      <c r="J965" s="361"/>
      <c r="K965" s="360"/>
      <c r="L965" s="343"/>
      <c r="M965" s="343"/>
      <c r="N965" s="170"/>
      <c r="O965" s="170"/>
      <c r="P965" s="170"/>
      <c r="Q965" s="170"/>
      <c r="R965" s="170"/>
      <c r="S965" s="170"/>
      <c r="T965" s="327">
        <v>964</v>
      </c>
      <c r="U965" s="373" t="s">
        <v>1042</v>
      </c>
      <c r="V965" s="376">
        <v>2</v>
      </c>
      <c r="X965" s="270"/>
      <c r="Y965" s="270"/>
      <c r="Z965" s="376">
        <v>2</v>
      </c>
      <c r="AB965" s="83"/>
      <c r="AC965" s="83"/>
      <c r="AD965" s="83"/>
      <c r="AE965" s="83"/>
      <c r="AF965" s="83"/>
      <c r="AG965" s="83"/>
      <c r="AH965" s="83"/>
      <c r="AI965" s="83"/>
      <c r="AJ965" s="83"/>
      <c r="AK965" s="83"/>
      <c r="AL965" s="83"/>
      <c r="AM965" s="83"/>
      <c r="AN965" s="83"/>
      <c r="AO965" s="83"/>
      <c r="AP965" s="83"/>
      <c r="AQ965" s="83"/>
      <c r="AR965" s="83"/>
      <c r="AS965" s="83"/>
      <c r="AT965" s="83"/>
      <c r="AU965" s="83"/>
      <c r="AV965" s="83"/>
      <c r="AW965" s="83"/>
      <c r="AX965" s="83"/>
      <c r="AY965" s="83"/>
      <c r="AZ965" s="83"/>
      <c r="BA965" s="83"/>
      <c r="BB965" s="83"/>
    </row>
    <row r="966" spans="10:54" s="228" customFormat="1" x14ac:dyDescent="0.2">
      <c r="J966" s="361"/>
      <c r="K966" s="360"/>
      <c r="L966" s="343"/>
      <c r="M966" s="343"/>
      <c r="N966" s="170"/>
      <c r="O966" s="170"/>
      <c r="P966" s="170"/>
      <c r="Q966" s="170"/>
      <c r="R966" s="170"/>
      <c r="S966" s="170"/>
      <c r="T966" s="327">
        <v>965</v>
      </c>
      <c r="U966" s="373" t="s">
        <v>1043</v>
      </c>
      <c r="V966" s="376">
        <v>2</v>
      </c>
      <c r="X966" s="270"/>
      <c r="Y966" s="270"/>
      <c r="Z966" s="376">
        <v>2</v>
      </c>
      <c r="AB966" s="83"/>
      <c r="AC966" s="83"/>
      <c r="AD966" s="83"/>
      <c r="AE966" s="83"/>
      <c r="AF966" s="83"/>
      <c r="AG966" s="83"/>
      <c r="AH966" s="83"/>
      <c r="AI966" s="83"/>
      <c r="AJ966" s="83"/>
      <c r="AK966" s="83"/>
      <c r="AL966" s="83"/>
      <c r="AM966" s="83"/>
      <c r="AN966" s="83"/>
      <c r="AO966" s="83"/>
      <c r="AP966" s="83"/>
      <c r="AQ966" s="83"/>
      <c r="AR966" s="83"/>
      <c r="AS966" s="83"/>
      <c r="AT966" s="83"/>
      <c r="AU966" s="83"/>
      <c r="AV966" s="83"/>
      <c r="AW966" s="83"/>
      <c r="AX966" s="83"/>
      <c r="AY966" s="83"/>
      <c r="AZ966" s="83"/>
      <c r="BA966" s="83"/>
      <c r="BB966" s="83"/>
    </row>
    <row r="967" spans="10:54" s="228" customFormat="1" x14ac:dyDescent="0.2">
      <c r="J967" s="361"/>
      <c r="K967" s="360"/>
      <c r="L967" s="343"/>
      <c r="M967" s="343"/>
      <c r="N967" s="170"/>
      <c r="O967" s="170"/>
      <c r="P967" s="170"/>
      <c r="Q967" s="170"/>
      <c r="R967" s="170"/>
      <c r="S967" s="170"/>
      <c r="T967" s="327">
        <v>966</v>
      </c>
      <c r="U967" s="373" t="s">
        <v>1044</v>
      </c>
      <c r="V967" s="376">
        <v>2</v>
      </c>
      <c r="X967" s="270"/>
      <c r="Y967" s="270"/>
      <c r="Z967" s="376">
        <v>2</v>
      </c>
      <c r="AB967" s="83"/>
      <c r="AC967" s="83"/>
      <c r="AD967" s="83"/>
      <c r="AE967" s="83"/>
      <c r="AF967" s="83"/>
      <c r="AG967" s="83"/>
      <c r="AH967" s="83"/>
      <c r="AI967" s="83"/>
      <c r="AJ967" s="83"/>
      <c r="AK967" s="83"/>
      <c r="AL967" s="83"/>
      <c r="AM967" s="83"/>
      <c r="AN967" s="83"/>
      <c r="AO967" s="83"/>
      <c r="AP967" s="83"/>
      <c r="AQ967" s="83"/>
      <c r="AR967" s="83"/>
      <c r="AS967" s="83"/>
      <c r="AT967" s="83"/>
      <c r="AU967" s="83"/>
      <c r="AV967" s="83"/>
      <c r="AW967" s="83"/>
      <c r="AX967" s="83"/>
      <c r="AY967" s="83"/>
      <c r="AZ967" s="83"/>
      <c r="BA967" s="83"/>
      <c r="BB967" s="83"/>
    </row>
    <row r="968" spans="10:54" s="228" customFormat="1" x14ac:dyDescent="0.2">
      <c r="J968" s="361"/>
      <c r="K968" s="360"/>
      <c r="L968" s="343"/>
      <c r="M968" s="343"/>
      <c r="N968" s="170"/>
      <c r="O968" s="170"/>
      <c r="P968" s="170"/>
      <c r="Q968" s="170"/>
      <c r="R968" s="170"/>
      <c r="S968" s="170"/>
      <c r="T968" s="327">
        <v>967</v>
      </c>
      <c r="U968" s="373" t="s">
        <v>1045</v>
      </c>
      <c r="V968" s="376">
        <v>2</v>
      </c>
      <c r="X968" s="270"/>
      <c r="Y968" s="270"/>
      <c r="Z968" s="376">
        <v>2</v>
      </c>
      <c r="AB968" s="83"/>
      <c r="AC968" s="83"/>
      <c r="AD968" s="83"/>
      <c r="AE968" s="83"/>
      <c r="AF968" s="83"/>
      <c r="AG968" s="83"/>
      <c r="AH968" s="83"/>
      <c r="AI968" s="83"/>
      <c r="AJ968" s="83"/>
      <c r="AK968" s="83"/>
      <c r="AL968" s="83"/>
      <c r="AM968" s="83"/>
      <c r="AN968" s="83"/>
      <c r="AO968" s="83"/>
      <c r="AP968" s="83"/>
      <c r="AQ968" s="83"/>
      <c r="AR968" s="83"/>
      <c r="AS968" s="83"/>
      <c r="AT968" s="83"/>
      <c r="AU968" s="83"/>
      <c r="AV968" s="83"/>
      <c r="AW968" s="83"/>
      <c r="AX968" s="83"/>
      <c r="AY968" s="83"/>
      <c r="AZ968" s="83"/>
      <c r="BA968" s="83"/>
      <c r="BB968" s="83"/>
    </row>
    <row r="969" spans="10:54" s="228" customFormat="1" x14ac:dyDescent="0.2">
      <c r="J969" s="361"/>
      <c r="K969" s="360"/>
      <c r="L969" s="343"/>
      <c r="M969" s="343"/>
      <c r="N969" s="170"/>
      <c r="O969" s="170"/>
      <c r="P969" s="170"/>
      <c r="Q969" s="170"/>
      <c r="R969" s="170"/>
      <c r="S969" s="170"/>
      <c r="T969" s="327">
        <v>968</v>
      </c>
      <c r="U969" s="373" t="s">
        <v>1046</v>
      </c>
      <c r="V969" s="376">
        <v>2</v>
      </c>
      <c r="X969" s="270"/>
      <c r="Y969" s="270"/>
      <c r="Z969" s="376">
        <v>2</v>
      </c>
      <c r="AB969" s="83"/>
      <c r="AC969" s="83"/>
      <c r="AD969" s="83"/>
      <c r="AE969" s="83"/>
      <c r="AF969" s="83"/>
      <c r="AG969" s="83"/>
      <c r="AH969" s="83"/>
      <c r="AI969" s="83"/>
      <c r="AJ969" s="83"/>
      <c r="AK969" s="83"/>
      <c r="AL969" s="83"/>
      <c r="AM969" s="83"/>
      <c r="AN969" s="83"/>
      <c r="AO969" s="83"/>
      <c r="AP969" s="83"/>
      <c r="AQ969" s="83"/>
      <c r="AR969" s="83"/>
      <c r="AS969" s="83"/>
      <c r="AT969" s="83"/>
      <c r="AU969" s="83"/>
      <c r="AV969" s="83"/>
      <c r="AW969" s="83"/>
      <c r="AX969" s="83"/>
      <c r="AY969" s="83"/>
      <c r="AZ969" s="83"/>
      <c r="BA969" s="83"/>
      <c r="BB969" s="83"/>
    </row>
    <row r="970" spans="10:54" s="228" customFormat="1" x14ac:dyDescent="0.2">
      <c r="J970" s="361"/>
      <c r="K970" s="360"/>
      <c r="L970" s="343"/>
      <c r="M970" s="343"/>
      <c r="N970" s="170"/>
      <c r="O970" s="170"/>
      <c r="P970" s="170"/>
      <c r="Q970" s="170"/>
      <c r="R970" s="170"/>
      <c r="S970" s="170"/>
      <c r="T970" s="327">
        <v>969</v>
      </c>
      <c r="U970" s="373" t="s">
        <v>1047</v>
      </c>
      <c r="V970" s="376">
        <v>2</v>
      </c>
      <c r="X970" s="270"/>
      <c r="Y970" s="270"/>
      <c r="Z970" s="376">
        <v>2</v>
      </c>
      <c r="AB970" s="83"/>
      <c r="AC970" s="83"/>
      <c r="AD970" s="83"/>
      <c r="AE970" s="83"/>
      <c r="AF970" s="83"/>
      <c r="AG970" s="83"/>
      <c r="AH970" s="83"/>
      <c r="AI970" s="83"/>
      <c r="AJ970" s="83"/>
      <c r="AK970" s="83"/>
      <c r="AL970" s="83"/>
      <c r="AM970" s="83"/>
      <c r="AN970" s="83"/>
      <c r="AO970" s="83"/>
      <c r="AP970" s="83"/>
      <c r="AQ970" s="83"/>
      <c r="AR970" s="83"/>
      <c r="AS970" s="83"/>
      <c r="AT970" s="83"/>
      <c r="AU970" s="83"/>
      <c r="AV970" s="83"/>
      <c r="AW970" s="83"/>
      <c r="AX970" s="83"/>
      <c r="AY970" s="83"/>
      <c r="AZ970" s="83"/>
      <c r="BA970" s="83"/>
      <c r="BB970" s="83"/>
    </row>
    <row r="971" spans="10:54" s="228" customFormat="1" x14ac:dyDescent="0.2">
      <c r="J971" s="361"/>
      <c r="K971" s="360"/>
      <c r="L971" s="343"/>
      <c r="M971" s="343"/>
      <c r="N971" s="170"/>
      <c r="O971" s="170"/>
      <c r="P971" s="170"/>
      <c r="Q971" s="170"/>
      <c r="R971" s="170"/>
      <c r="S971" s="170"/>
      <c r="T971" s="327">
        <v>970</v>
      </c>
      <c r="U971" s="373" t="s">
        <v>1048</v>
      </c>
      <c r="V971" s="376">
        <v>2</v>
      </c>
      <c r="X971" s="270"/>
      <c r="Y971" s="270"/>
      <c r="Z971" s="376">
        <v>2</v>
      </c>
      <c r="AB971" s="83"/>
      <c r="AC971" s="83"/>
      <c r="AD971" s="83"/>
      <c r="AE971" s="83"/>
      <c r="AF971" s="83"/>
      <c r="AG971" s="83"/>
      <c r="AH971" s="83"/>
      <c r="AI971" s="83"/>
      <c r="AJ971" s="83"/>
      <c r="AK971" s="83"/>
      <c r="AL971" s="83"/>
      <c r="AM971" s="83"/>
      <c r="AN971" s="83"/>
      <c r="AO971" s="83"/>
      <c r="AP971" s="83"/>
      <c r="AQ971" s="83"/>
      <c r="AR971" s="83"/>
      <c r="AS971" s="83"/>
      <c r="AT971" s="83"/>
      <c r="AU971" s="83"/>
      <c r="AV971" s="83"/>
      <c r="AW971" s="83"/>
      <c r="AX971" s="83"/>
      <c r="AY971" s="83"/>
      <c r="AZ971" s="83"/>
      <c r="BA971" s="83"/>
      <c r="BB971" s="83"/>
    </row>
    <row r="972" spans="10:54" s="228" customFormat="1" x14ac:dyDescent="0.2">
      <c r="J972" s="361"/>
      <c r="K972" s="360"/>
      <c r="L972" s="343"/>
      <c r="M972" s="343"/>
      <c r="N972" s="170"/>
      <c r="O972" s="170"/>
      <c r="P972" s="170"/>
      <c r="Q972" s="170"/>
      <c r="R972" s="170"/>
      <c r="S972" s="170"/>
      <c r="T972" s="327">
        <v>971</v>
      </c>
      <c r="U972" s="373" t="s">
        <v>1049</v>
      </c>
      <c r="V972" s="376">
        <v>2</v>
      </c>
      <c r="X972" s="270"/>
      <c r="Y972" s="270"/>
      <c r="Z972" s="376">
        <v>2</v>
      </c>
      <c r="AB972" s="83"/>
      <c r="AC972" s="83"/>
      <c r="AD972" s="83"/>
      <c r="AE972" s="83"/>
      <c r="AF972" s="83"/>
      <c r="AG972" s="83"/>
      <c r="AH972" s="83"/>
      <c r="AI972" s="83"/>
      <c r="AJ972" s="83"/>
      <c r="AK972" s="83"/>
      <c r="AL972" s="83"/>
      <c r="AM972" s="83"/>
      <c r="AN972" s="83"/>
      <c r="AO972" s="83"/>
      <c r="AP972" s="83"/>
      <c r="AQ972" s="83"/>
      <c r="AR972" s="83"/>
      <c r="AS972" s="83"/>
      <c r="AT972" s="83"/>
      <c r="AU972" s="83"/>
      <c r="AV972" s="83"/>
      <c r="AW972" s="83"/>
      <c r="AX972" s="83"/>
      <c r="AY972" s="83"/>
      <c r="AZ972" s="83"/>
      <c r="BA972" s="83"/>
      <c r="BB972" s="83"/>
    </row>
    <row r="973" spans="10:54" s="228" customFormat="1" x14ac:dyDescent="0.2">
      <c r="J973" s="361"/>
      <c r="K973" s="360"/>
      <c r="L973" s="343"/>
      <c r="M973" s="343"/>
      <c r="N973" s="170"/>
      <c r="O973" s="170"/>
      <c r="P973" s="170"/>
      <c r="Q973" s="170"/>
      <c r="R973" s="170"/>
      <c r="S973" s="170"/>
      <c r="T973" s="327">
        <v>972</v>
      </c>
      <c r="U973" s="373" t="s">
        <v>1050</v>
      </c>
      <c r="V973" s="376">
        <v>2</v>
      </c>
      <c r="X973" s="270"/>
      <c r="Y973" s="270"/>
      <c r="Z973" s="376">
        <v>2</v>
      </c>
      <c r="AB973" s="83"/>
      <c r="AC973" s="83"/>
      <c r="AD973" s="83"/>
      <c r="AE973" s="83"/>
      <c r="AF973" s="83"/>
      <c r="AG973" s="83"/>
      <c r="AH973" s="83"/>
      <c r="AI973" s="83"/>
      <c r="AJ973" s="83"/>
      <c r="AK973" s="83"/>
      <c r="AL973" s="83"/>
      <c r="AM973" s="83"/>
      <c r="AN973" s="83"/>
      <c r="AO973" s="83"/>
      <c r="AP973" s="83"/>
      <c r="AQ973" s="83"/>
      <c r="AR973" s="83"/>
      <c r="AS973" s="83"/>
      <c r="AT973" s="83"/>
      <c r="AU973" s="83"/>
      <c r="AV973" s="83"/>
      <c r="AW973" s="83"/>
      <c r="AX973" s="83"/>
      <c r="AY973" s="83"/>
      <c r="AZ973" s="83"/>
      <c r="BA973" s="83"/>
      <c r="BB973" s="83"/>
    </row>
    <row r="974" spans="10:54" s="228" customFormat="1" x14ac:dyDescent="0.2">
      <c r="J974" s="361"/>
      <c r="K974" s="360"/>
      <c r="L974" s="343"/>
      <c r="M974" s="343"/>
      <c r="N974" s="170"/>
      <c r="O974" s="170"/>
      <c r="P974" s="170"/>
      <c r="Q974" s="170"/>
      <c r="R974" s="170"/>
      <c r="S974" s="170"/>
      <c r="T974" s="327">
        <v>973</v>
      </c>
      <c r="U974" s="373" t="s">
        <v>1051</v>
      </c>
      <c r="V974" s="376">
        <v>2</v>
      </c>
      <c r="X974" s="270"/>
      <c r="Y974" s="270"/>
      <c r="Z974" s="376">
        <v>2</v>
      </c>
      <c r="AB974" s="83"/>
      <c r="AC974" s="83"/>
      <c r="AD974" s="83"/>
      <c r="AE974" s="83"/>
      <c r="AF974" s="83"/>
      <c r="AG974" s="83"/>
      <c r="AH974" s="83"/>
      <c r="AI974" s="83"/>
      <c r="AJ974" s="83"/>
      <c r="AK974" s="83"/>
      <c r="AL974" s="83"/>
      <c r="AM974" s="83"/>
      <c r="AN974" s="83"/>
      <c r="AO974" s="83"/>
      <c r="AP974" s="83"/>
      <c r="AQ974" s="83"/>
      <c r="AR974" s="83"/>
      <c r="AS974" s="83"/>
      <c r="AT974" s="83"/>
      <c r="AU974" s="83"/>
      <c r="AV974" s="83"/>
      <c r="AW974" s="83"/>
      <c r="AX974" s="83"/>
      <c r="AY974" s="83"/>
      <c r="AZ974" s="83"/>
      <c r="BA974" s="83"/>
      <c r="BB974" s="83"/>
    </row>
    <row r="975" spans="10:54" s="228" customFormat="1" x14ac:dyDescent="0.2">
      <c r="J975" s="361"/>
      <c r="K975" s="360"/>
      <c r="L975" s="343"/>
      <c r="M975" s="343"/>
      <c r="N975" s="170"/>
      <c r="O975" s="170"/>
      <c r="P975" s="170"/>
      <c r="Q975" s="170"/>
      <c r="R975" s="170"/>
      <c r="S975" s="170"/>
      <c r="T975" s="327">
        <v>974</v>
      </c>
      <c r="U975" s="373" t="s">
        <v>1052</v>
      </c>
      <c r="V975" s="376">
        <v>2</v>
      </c>
      <c r="X975" s="270"/>
      <c r="Y975" s="270"/>
      <c r="Z975" s="376">
        <v>2</v>
      </c>
      <c r="AB975" s="83"/>
      <c r="AC975" s="83"/>
      <c r="AD975" s="83"/>
      <c r="AE975" s="83"/>
      <c r="AF975" s="83"/>
      <c r="AG975" s="83"/>
      <c r="AH975" s="83"/>
      <c r="AI975" s="83"/>
      <c r="AJ975" s="83"/>
      <c r="AK975" s="83"/>
      <c r="AL975" s="83"/>
      <c r="AM975" s="83"/>
      <c r="AN975" s="83"/>
      <c r="AO975" s="83"/>
      <c r="AP975" s="83"/>
      <c r="AQ975" s="83"/>
      <c r="AR975" s="83"/>
      <c r="AS975" s="83"/>
      <c r="AT975" s="83"/>
      <c r="AU975" s="83"/>
      <c r="AV975" s="83"/>
      <c r="AW975" s="83"/>
      <c r="AX975" s="83"/>
      <c r="AY975" s="83"/>
      <c r="AZ975" s="83"/>
      <c r="BA975" s="83"/>
      <c r="BB975" s="83"/>
    </row>
    <row r="976" spans="10:54" s="228" customFormat="1" x14ac:dyDescent="0.2">
      <c r="J976" s="361"/>
      <c r="K976" s="360"/>
      <c r="L976" s="343"/>
      <c r="M976" s="343"/>
      <c r="N976" s="170"/>
      <c r="O976" s="170"/>
      <c r="P976" s="170"/>
      <c r="Q976" s="170"/>
      <c r="R976" s="170"/>
      <c r="S976" s="170"/>
      <c r="T976" s="327">
        <v>975</v>
      </c>
      <c r="U976" s="373" t="s">
        <v>1053</v>
      </c>
      <c r="V976" s="376">
        <v>2</v>
      </c>
      <c r="X976" s="270"/>
      <c r="Y976" s="270"/>
      <c r="Z976" s="376">
        <v>2</v>
      </c>
      <c r="AB976" s="83"/>
      <c r="AC976" s="83"/>
      <c r="AD976" s="83"/>
      <c r="AE976" s="83"/>
      <c r="AF976" s="83"/>
      <c r="AG976" s="83"/>
      <c r="AH976" s="83"/>
      <c r="AI976" s="83"/>
      <c r="AJ976" s="83"/>
      <c r="AK976" s="83"/>
      <c r="AL976" s="83"/>
      <c r="AM976" s="83"/>
      <c r="AN976" s="83"/>
      <c r="AO976" s="83"/>
      <c r="AP976" s="83"/>
      <c r="AQ976" s="83"/>
      <c r="AR976" s="83"/>
      <c r="AS976" s="83"/>
      <c r="AT976" s="83"/>
      <c r="AU976" s="83"/>
      <c r="AV976" s="83"/>
      <c r="AW976" s="83"/>
      <c r="AX976" s="83"/>
      <c r="AY976" s="83"/>
      <c r="AZ976" s="83"/>
      <c r="BA976" s="83"/>
      <c r="BB976" s="83"/>
    </row>
    <row r="977" spans="10:54" s="228" customFormat="1" x14ac:dyDescent="0.2">
      <c r="J977" s="361"/>
      <c r="K977" s="360"/>
      <c r="L977" s="343"/>
      <c r="M977" s="343"/>
      <c r="N977" s="170"/>
      <c r="O977" s="170"/>
      <c r="P977" s="170"/>
      <c r="Q977" s="170"/>
      <c r="R977" s="170"/>
      <c r="S977" s="170"/>
      <c r="T977" s="327">
        <v>976</v>
      </c>
      <c r="U977" s="373" t="s">
        <v>1054</v>
      </c>
      <c r="V977" s="376">
        <v>2</v>
      </c>
      <c r="X977" s="270"/>
      <c r="Y977" s="270"/>
      <c r="Z977" s="376">
        <v>2</v>
      </c>
      <c r="AB977" s="83"/>
      <c r="AC977" s="83"/>
      <c r="AD977" s="83"/>
      <c r="AE977" s="83"/>
      <c r="AF977" s="83"/>
      <c r="AG977" s="83"/>
      <c r="AH977" s="83"/>
      <c r="AI977" s="83"/>
      <c r="AJ977" s="83"/>
      <c r="AK977" s="83"/>
      <c r="AL977" s="83"/>
      <c r="AM977" s="83"/>
      <c r="AN977" s="83"/>
      <c r="AO977" s="83"/>
      <c r="AP977" s="83"/>
      <c r="AQ977" s="83"/>
      <c r="AR977" s="83"/>
      <c r="AS977" s="83"/>
      <c r="AT977" s="83"/>
      <c r="AU977" s="83"/>
      <c r="AV977" s="83"/>
      <c r="AW977" s="83"/>
      <c r="AX977" s="83"/>
      <c r="AY977" s="83"/>
      <c r="AZ977" s="83"/>
      <c r="BA977" s="83"/>
      <c r="BB977" s="83"/>
    </row>
    <row r="978" spans="10:54" s="228" customFormat="1" x14ac:dyDescent="0.2">
      <c r="J978" s="361"/>
      <c r="K978" s="360"/>
      <c r="L978" s="343"/>
      <c r="M978" s="343"/>
      <c r="N978" s="170"/>
      <c r="O978" s="170"/>
      <c r="P978" s="170"/>
      <c r="Q978" s="170"/>
      <c r="R978" s="170"/>
      <c r="S978" s="170"/>
      <c r="T978" s="327">
        <v>977</v>
      </c>
      <c r="U978" s="373" t="s">
        <v>1055</v>
      </c>
      <c r="V978" s="376">
        <v>2</v>
      </c>
      <c r="X978" s="270"/>
      <c r="Y978" s="270"/>
      <c r="Z978" s="376">
        <v>2</v>
      </c>
      <c r="AB978" s="83"/>
      <c r="AC978" s="83"/>
      <c r="AD978" s="83"/>
      <c r="AE978" s="83"/>
      <c r="AF978" s="83"/>
      <c r="AG978" s="83"/>
      <c r="AH978" s="83"/>
      <c r="AI978" s="83"/>
      <c r="AJ978" s="83"/>
      <c r="AK978" s="83"/>
      <c r="AL978" s="83"/>
      <c r="AM978" s="83"/>
      <c r="AN978" s="83"/>
      <c r="AO978" s="83"/>
      <c r="AP978" s="83"/>
      <c r="AQ978" s="83"/>
      <c r="AR978" s="83"/>
      <c r="AS978" s="83"/>
      <c r="AT978" s="83"/>
      <c r="AU978" s="83"/>
      <c r="AV978" s="83"/>
      <c r="AW978" s="83"/>
      <c r="AX978" s="83"/>
      <c r="AY978" s="83"/>
      <c r="AZ978" s="83"/>
      <c r="BA978" s="83"/>
      <c r="BB978" s="83"/>
    </row>
    <row r="979" spans="10:54" s="228" customFormat="1" x14ac:dyDescent="0.2">
      <c r="J979" s="361"/>
      <c r="K979" s="360"/>
      <c r="L979" s="343"/>
      <c r="M979" s="343"/>
      <c r="N979" s="170"/>
      <c r="O979" s="170"/>
      <c r="P979" s="170"/>
      <c r="Q979" s="170"/>
      <c r="R979" s="170"/>
      <c r="S979" s="170"/>
      <c r="T979" s="327">
        <v>978</v>
      </c>
      <c r="U979" s="373" t="s">
        <v>1056</v>
      </c>
      <c r="V979" s="376">
        <v>2</v>
      </c>
      <c r="X979" s="270"/>
      <c r="Y979" s="270"/>
      <c r="Z979" s="376">
        <v>2</v>
      </c>
      <c r="AB979" s="83"/>
      <c r="AC979" s="83"/>
      <c r="AD979" s="83"/>
      <c r="AE979" s="83"/>
      <c r="AF979" s="83"/>
      <c r="AG979" s="83"/>
      <c r="AH979" s="83"/>
      <c r="AI979" s="83"/>
      <c r="AJ979" s="83"/>
      <c r="AK979" s="83"/>
      <c r="AL979" s="83"/>
      <c r="AM979" s="83"/>
      <c r="AN979" s="83"/>
      <c r="AO979" s="83"/>
      <c r="AP979" s="83"/>
      <c r="AQ979" s="83"/>
      <c r="AR979" s="83"/>
      <c r="AS979" s="83"/>
      <c r="AT979" s="83"/>
      <c r="AU979" s="83"/>
      <c r="AV979" s="83"/>
      <c r="AW979" s="83"/>
      <c r="AX979" s="83"/>
      <c r="AY979" s="83"/>
      <c r="AZ979" s="83"/>
      <c r="BA979" s="83"/>
      <c r="BB979" s="83"/>
    </row>
    <row r="980" spans="10:54" s="228" customFormat="1" x14ac:dyDescent="0.2">
      <c r="J980" s="361"/>
      <c r="K980" s="360"/>
      <c r="L980" s="343"/>
      <c r="M980" s="343"/>
      <c r="N980" s="170"/>
      <c r="O980" s="170"/>
      <c r="P980" s="170"/>
      <c r="Q980" s="170"/>
      <c r="R980" s="170"/>
      <c r="S980" s="170"/>
      <c r="T980" s="327">
        <v>979</v>
      </c>
      <c r="U980" s="373" t="s">
        <v>1057</v>
      </c>
      <c r="V980" s="376">
        <v>2</v>
      </c>
      <c r="X980" s="270"/>
      <c r="Y980" s="270"/>
      <c r="Z980" s="376">
        <v>2</v>
      </c>
      <c r="AB980" s="83"/>
      <c r="AC980" s="83"/>
      <c r="AD980" s="83"/>
      <c r="AE980" s="83"/>
      <c r="AF980" s="83"/>
      <c r="AG980" s="83"/>
      <c r="AH980" s="83"/>
      <c r="AI980" s="83"/>
      <c r="AJ980" s="83"/>
      <c r="AK980" s="83"/>
      <c r="AL980" s="83"/>
      <c r="AM980" s="83"/>
      <c r="AN980" s="83"/>
      <c r="AO980" s="83"/>
      <c r="AP980" s="83"/>
      <c r="AQ980" s="83"/>
      <c r="AR980" s="83"/>
      <c r="AS980" s="83"/>
      <c r="AT980" s="83"/>
      <c r="AU980" s="83"/>
      <c r="AV980" s="83"/>
      <c r="AW980" s="83"/>
      <c r="AX980" s="83"/>
      <c r="AY980" s="83"/>
      <c r="AZ980" s="83"/>
      <c r="BA980" s="83"/>
      <c r="BB980" s="83"/>
    </row>
    <row r="981" spans="10:54" s="228" customFormat="1" x14ac:dyDescent="0.2">
      <c r="J981" s="361"/>
      <c r="K981" s="360"/>
      <c r="L981" s="343"/>
      <c r="M981" s="343"/>
      <c r="N981" s="170"/>
      <c r="O981" s="170"/>
      <c r="P981" s="170"/>
      <c r="Q981" s="170"/>
      <c r="R981" s="170"/>
      <c r="S981" s="170"/>
      <c r="T981" s="327">
        <v>980</v>
      </c>
      <c r="U981" s="373" t="s">
        <v>1058</v>
      </c>
      <c r="V981" s="376">
        <v>2</v>
      </c>
      <c r="X981" s="270"/>
      <c r="Y981" s="270"/>
      <c r="Z981" s="376">
        <v>2</v>
      </c>
      <c r="AB981" s="83"/>
      <c r="AC981" s="83"/>
      <c r="AD981" s="83"/>
      <c r="AE981" s="83"/>
      <c r="AF981" s="83"/>
      <c r="AG981" s="83"/>
      <c r="AH981" s="83"/>
      <c r="AI981" s="83"/>
      <c r="AJ981" s="83"/>
      <c r="AK981" s="83"/>
      <c r="AL981" s="83"/>
      <c r="AM981" s="83"/>
      <c r="AN981" s="83"/>
      <c r="AO981" s="83"/>
      <c r="AP981" s="83"/>
      <c r="AQ981" s="83"/>
      <c r="AR981" s="83"/>
      <c r="AS981" s="83"/>
      <c r="AT981" s="83"/>
      <c r="AU981" s="83"/>
      <c r="AV981" s="83"/>
      <c r="AW981" s="83"/>
      <c r="AX981" s="83"/>
      <c r="AY981" s="83"/>
      <c r="AZ981" s="83"/>
      <c r="BA981" s="83"/>
      <c r="BB981" s="83"/>
    </row>
    <row r="982" spans="10:54" s="228" customFormat="1" x14ac:dyDescent="0.2">
      <c r="J982" s="361"/>
      <c r="K982" s="360"/>
      <c r="L982" s="343"/>
      <c r="M982" s="343"/>
      <c r="N982" s="170"/>
      <c r="O982" s="170"/>
      <c r="P982" s="170"/>
      <c r="Q982" s="170"/>
      <c r="R982" s="170"/>
      <c r="S982" s="170"/>
      <c r="T982" s="327">
        <v>981</v>
      </c>
      <c r="U982" s="373" t="s">
        <v>1059</v>
      </c>
      <c r="V982" s="376">
        <v>2</v>
      </c>
      <c r="X982" s="270"/>
      <c r="Y982" s="270"/>
      <c r="Z982" s="376">
        <v>2</v>
      </c>
      <c r="AB982" s="83"/>
      <c r="AC982" s="83"/>
      <c r="AD982" s="83"/>
      <c r="AE982" s="83"/>
      <c r="AF982" s="83"/>
      <c r="AG982" s="83"/>
      <c r="AH982" s="83"/>
      <c r="AI982" s="83"/>
      <c r="AJ982" s="83"/>
      <c r="AK982" s="83"/>
      <c r="AL982" s="83"/>
      <c r="AM982" s="83"/>
      <c r="AN982" s="83"/>
      <c r="AO982" s="83"/>
      <c r="AP982" s="83"/>
      <c r="AQ982" s="83"/>
      <c r="AR982" s="83"/>
      <c r="AS982" s="83"/>
      <c r="AT982" s="83"/>
      <c r="AU982" s="83"/>
      <c r="AV982" s="83"/>
      <c r="AW982" s="83"/>
      <c r="AX982" s="83"/>
      <c r="AY982" s="83"/>
      <c r="AZ982" s="83"/>
      <c r="BA982" s="83"/>
      <c r="BB982" s="83"/>
    </row>
    <row r="983" spans="10:54" s="228" customFormat="1" x14ac:dyDescent="0.2">
      <c r="J983" s="361"/>
      <c r="K983" s="360"/>
      <c r="L983" s="343"/>
      <c r="M983" s="343"/>
      <c r="N983" s="170"/>
      <c r="O983" s="170"/>
      <c r="P983" s="170"/>
      <c r="Q983" s="170"/>
      <c r="R983" s="170"/>
      <c r="S983" s="170"/>
      <c r="T983" s="327">
        <v>982</v>
      </c>
      <c r="U983" s="373" t="s">
        <v>1060</v>
      </c>
      <c r="V983" s="376">
        <v>2</v>
      </c>
      <c r="X983" s="270"/>
      <c r="Y983" s="270"/>
      <c r="Z983" s="376">
        <v>2</v>
      </c>
      <c r="AB983" s="83"/>
      <c r="AC983" s="83"/>
      <c r="AD983" s="83"/>
      <c r="AE983" s="83"/>
      <c r="AF983" s="83"/>
      <c r="AG983" s="83"/>
      <c r="AH983" s="83"/>
      <c r="AI983" s="83"/>
      <c r="AJ983" s="83"/>
      <c r="AK983" s="83"/>
      <c r="AL983" s="83"/>
      <c r="AM983" s="83"/>
      <c r="AN983" s="83"/>
      <c r="AO983" s="83"/>
      <c r="AP983" s="83"/>
      <c r="AQ983" s="83"/>
      <c r="AR983" s="83"/>
      <c r="AS983" s="83"/>
      <c r="AT983" s="83"/>
      <c r="AU983" s="83"/>
      <c r="AV983" s="83"/>
      <c r="AW983" s="83"/>
      <c r="AX983" s="83"/>
      <c r="AY983" s="83"/>
      <c r="AZ983" s="83"/>
      <c r="BA983" s="83"/>
      <c r="BB983" s="83"/>
    </row>
    <row r="984" spans="10:54" s="228" customFormat="1" x14ac:dyDescent="0.2">
      <c r="J984" s="361"/>
      <c r="K984" s="360"/>
      <c r="L984" s="343"/>
      <c r="M984" s="343"/>
      <c r="N984" s="170"/>
      <c r="O984" s="170"/>
      <c r="P984" s="170"/>
      <c r="Q984" s="170"/>
      <c r="R984" s="170"/>
      <c r="S984" s="170"/>
      <c r="T984" s="327">
        <v>983</v>
      </c>
      <c r="U984" s="373" t="s">
        <v>1061</v>
      </c>
      <c r="V984" s="376">
        <v>2</v>
      </c>
      <c r="X984" s="270"/>
      <c r="Y984" s="270"/>
      <c r="Z984" s="376">
        <v>2</v>
      </c>
      <c r="AB984" s="83"/>
      <c r="AC984" s="83"/>
      <c r="AD984" s="83"/>
      <c r="AE984" s="83"/>
      <c r="AF984" s="83"/>
      <c r="AG984" s="83"/>
      <c r="AH984" s="83"/>
      <c r="AI984" s="83"/>
      <c r="AJ984" s="83"/>
      <c r="AK984" s="83"/>
      <c r="AL984" s="83"/>
      <c r="AM984" s="83"/>
      <c r="AN984" s="83"/>
      <c r="AO984" s="83"/>
      <c r="AP984" s="83"/>
      <c r="AQ984" s="83"/>
      <c r="AR984" s="83"/>
      <c r="AS984" s="83"/>
      <c r="AT984" s="83"/>
      <c r="AU984" s="83"/>
      <c r="AV984" s="83"/>
      <c r="AW984" s="83"/>
      <c r="AX984" s="83"/>
      <c r="AY984" s="83"/>
      <c r="AZ984" s="83"/>
      <c r="BA984" s="83"/>
      <c r="BB984" s="83"/>
    </row>
    <row r="985" spans="10:54" s="228" customFormat="1" x14ac:dyDescent="0.2">
      <c r="J985" s="361"/>
      <c r="K985" s="360"/>
      <c r="L985" s="343"/>
      <c r="M985" s="343"/>
      <c r="N985" s="170"/>
      <c r="O985" s="170"/>
      <c r="P985" s="170"/>
      <c r="Q985" s="170"/>
      <c r="R985" s="170"/>
      <c r="S985" s="170"/>
      <c r="T985" s="327">
        <v>984</v>
      </c>
      <c r="U985" s="373" t="s">
        <v>1062</v>
      </c>
      <c r="V985" s="376">
        <v>2</v>
      </c>
      <c r="X985" s="270"/>
      <c r="Y985" s="270"/>
      <c r="Z985" s="376">
        <v>2</v>
      </c>
      <c r="AB985" s="83"/>
      <c r="AC985" s="83"/>
      <c r="AD985" s="83"/>
      <c r="AE985" s="83"/>
      <c r="AF985" s="83"/>
      <c r="AG985" s="83"/>
      <c r="AH985" s="83"/>
      <c r="AI985" s="83"/>
      <c r="AJ985" s="83"/>
      <c r="AK985" s="83"/>
      <c r="AL985" s="83"/>
      <c r="AM985" s="83"/>
      <c r="AN985" s="83"/>
      <c r="AO985" s="83"/>
      <c r="AP985" s="83"/>
      <c r="AQ985" s="83"/>
      <c r="AR985" s="83"/>
      <c r="AS985" s="83"/>
      <c r="AT985" s="83"/>
      <c r="AU985" s="83"/>
      <c r="AV985" s="83"/>
      <c r="AW985" s="83"/>
      <c r="AX985" s="83"/>
      <c r="AY985" s="83"/>
      <c r="AZ985" s="83"/>
      <c r="BA985" s="83"/>
      <c r="BB985" s="83"/>
    </row>
    <row r="986" spans="10:54" s="228" customFormat="1" x14ac:dyDescent="0.2">
      <c r="J986" s="361"/>
      <c r="K986" s="360"/>
      <c r="L986" s="343"/>
      <c r="M986" s="343"/>
      <c r="N986" s="170"/>
      <c r="O986" s="170"/>
      <c r="P986" s="170"/>
      <c r="Q986" s="170"/>
      <c r="R986" s="170"/>
      <c r="S986" s="170"/>
      <c r="T986" s="327">
        <v>985</v>
      </c>
      <c r="U986" s="373" t="s">
        <v>1063</v>
      </c>
      <c r="V986" s="376">
        <v>2</v>
      </c>
      <c r="X986" s="270"/>
      <c r="Y986" s="270"/>
      <c r="Z986" s="376">
        <v>2</v>
      </c>
      <c r="AB986" s="83"/>
      <c r="AC986" s="83"/>
      <c r="AD986" s="83"/>
      <c r="AE986" s="83"/>
      <c r="AF986" s="83"/>
      <c r="AG986" s="83"/>
      <c r="AH986" s="83"/>
      <c r="AI986" s="83"/>
      <c r="AJ986" s="83"/>
      <c r="AK986" s="83"/>
      <c r="AL986" s="83"/>
      <c r="AM986" s="83"/>
      <c r="AN986" s="83"/>
      <c r="AO986" s="83"/>
      <c r="AP986" s="83"/>
      <c r="AQ986" s="83"/>
      <c r="AR986" s="83"/>
      <c r="AS986" s="83"/>
      <c r="AT986" s="83"/>
      <c r="AU986" s="83"/>
      <c r="AV986" s="83"/>
      <c r="AW986" s="83"/>
      <c r="AX986" s="83"/>
      <c r="AY986" s="83"/>
      <c r="AZ986" s="83"/>
      <c r="BA986" s="83"/>
      <c r="BB986" s="83"/>
    </row>
    <row r="987" spans="10:54" s="228" customFormat="1" x14ac:dyDescent="0.2">
      <c r="J987" s="361"/>
      <c r="K987" s="360"/>
      <c r="L987" s="343"/>
      <c r="M987" s="343"/>
      <c r="N987" s="170"/>
      <c r="O987" s="170"/>
      <c r="P987" s="170"/>
      <c r="Q987" s="170"/>
      <c r="R987" s="170"/>
      <c r="S987" s="170"/>
      <c r="T987" s="327">
        <v>986</v>
      </c>
      <c r="U987" s="373" t="s">
        <v>1064</v>
      </c>
      <c r="V987" s="376">
        <v>2</v>
      </c>
      <c r="X987" s="270"/>
      <c r="Y987" s="270"/>
      <c r="Z987" s="376">
        <v>2</v>
      </c>
      <c r="AB987" s="83"/>
      <c r="AC987" s="83"/>
      <c r="AD987" s="83"/>
      <c r="AE987" s="83"/>
      <c r="AF987" s="83"/>
      <c r="AG987" s="83"/>
      <c r="AH987" s="83"/>
      <c r="AI987" s="83"/>
      <c r="AJ987" s="83"/>
      <c r="AK987" s="83"/>
      <c r="AL987" s="83"/>
      <c r="AM987" s="83"/>
      <c r="AN987" s="83"/>
      <c r="AO987" s="83"/>
      <c r="AP987" s="83"/>
      <c r="AQ987" s="83"/>
      <c r="AR987" s="83"/>
      <c r="AS987" s="83"/>
      <c r="AT987" s="83"/>
      <c r="AU987" s="83"/>
      <c r="AV987" s="83"/>
      <c r="AW987" s="83"/>
      <c r="AX987" s="83"/>
      <c r="AY987" s="83"/>
      <c r="AZ987" s="83"/>
      <c r="BA987" s="83"/>
      <c r="BB987" s="83"/>
    </row>
    <row r="988" spans="10:54" s="228" customFormat="1" x14ac:dyDescent="0.2">
      <c r="J988" s="361"/>
      <c r="K988" s="360"/>
      <c r="L988" s="343"/>
      <c r="M988" s="343"/>
      <c r="N988" s="170"/>
      <c r="O988" s="170"/>
      <c r="P988" s="170"/>
      <c r="Q988" s="170"/>
      <c r="R988" s="170"/>
      <c r="S988" s="170"/>
      <c r="T988" s="327">
        <v>987</v>
      </c>
      <c r="U988" s="373" t="s">
        <v>1065</v>
      </c>
      <c r="V988" s="376">
        <v>2</v>
      </c>
      <c r="X988" s="270"/>
      <c r="Y988" s="270"/>
      <c r="Z988" s="376">
        <v>2</v>
      </c>
      <c r="AB988" s="83"/>
      <c r="AC988" s="83"/>
      <c r="AD988" s="83"/>
      <c r="AE988" s="83"/>
      <c r="AF988" s="83"/>
      <c r="AG988" s="83"/>
      <c r="AH988" s="83"/>
      <c r="AI988" s="83"/>
      <c r="AJ988" s="83"/>
      <c r="AK988" s="83"/>
      <c r="AL988" s="83"/>
      <c r="AM988" s="83"/>
      <c r="AN988" s="83"/>
      <c r="AO988" s="83"/>
      <c r="AP988" s="83"/>
      <c r="AQ988" s="83"/>
      <c r="AR988" s="83"/>
      <c r="AS988" s="83"/>
      <c r="AT988" s="83"/>
      <c r="AU988" s="83"/>
      <c r="AV988" s="83"/>
      <c r="AW988" s="83"/>
      <c r="AX988" s="83"/>
      <c r="AY988" s="83"/>
      <c r="AZ988" s="83"/>
      <c r="BA988" s="83"/>
      <c r="BB988" s="83"/>
    </row>
    <row r="989" spans="10:54" s="228" customFormat="1" x14ac:dyDescent="0.2">
      <c r="J989" s="361"/>
      <c r="K989" s="360"/>
      <c r="L989" s="343"/>
      <c r="M989" s="343"/>
      <c r="N989" s="170"/>
      <c r="O989" s="170"/>
      <c r="P989" s="170"/>
      <c r="Q989" s="170"/>
      <c r="R989" s="170"/>
      <c r="S989" s="170"/>
      <c r="T989" s="327">
        <v>988</v>
      </c>
      <c r="U989" s="373" t="s">
        <v>1066</v>
      </c>
      <c r="V989" s="376">
        <v>2</v>
      </c>
      <c r="X989" s="270"/>
      <c r="Y989" s="270"/>
      <c r="Z989" s="376">
        <v>2</v>
      </c>
      <c r="AB989" s="83"/>
      <c r="AC989" s="83"/>
      <c r="AD989" s="83"/>
      <c r="AE989" s="83"/>
      <c r="AF989" s="83"/>
      <c r="AG989" s="83"/>
      <c r="AH989" s="83"/>
      <c r="AI989" s="83"/>
      <c r="AJ989" s="83"/>
      <c r="AK989" s="83"/>
      <c r="AL989" s="83"/>
      <c r="AM989" s="83"/>
      <c r="AN989" s="83"/>
      <c r="AO989" s="83"/>
      <c r="AP989" s="83"/>
      <c r="AQ989" s="83"/>
      <c r="AR989" s="83"/>
      <c r="AS989" s="83"/>
      <c r="AT989" s="83"/>
      <c r="AU989" s="83"/>
      <c r="AV989" s="83"/>
      <c r="AW989" s="83"/>
      <c r="AX989" s="83"/>
      <c r="AY989" s="83"/>
      <c r="AZ989" s="83"/>
      <c r="BA989" s="83"/>
      <c r="BB989" s="83"/>
    </row>
    <row r="990" spans="10:54" s="228" customFormat="1" x14ac:dyDescent="0.2">
      <c r="J990" s="361"/>
      <c r="K990" s="360"/>
      <c r="L990" s="343"/>
      <c r="M990" s="343"/>
      <c r="N990" s="170"/>
      <c r="O990" s="170"/>
      <c r="P990" s="170"/>
      <c r="Q990" s="170"/>
      <c r="R990" s="170"/>
      <c r="S990" s="170"/>
      <c r="T990" s="327">
        <v>989</v>
      </c>
      <c r="U990" s="373" t="s">
        <v>1067</v>
      </c>
      <c r="V990" s="376">
        <v>2</v>
      </c>
      <c r="X990" s="270"/>
      <c r="Y990" s="270"/>
      <c r="Z990" s="376">
        <v>2</v>
      </c>
      <c r="AB990" s="83"/>
      <c r="AC990" s="83"/>
      <c r="AD990" s="83"/>
      <c r="AE990" s="83"/>
      <c r="AF990" s="83"/>
      <c r="AG990" s="83"/>
      <c r="AH990" s="83"/>
      <c r="AI990" s="83"/>
      <c r="AJ990" s="83"/>
      <c r="AK990" s="83"/>
      <c r="AL990" s="83"/>
      <c r="AM990" s="83"/>
      <c r="AN990" s="83"/>
      <c r="AO990" s="83"/>
      <c r="AP990" s="83"/>
      <c r="AQ990" s="83"/>
      <c r="AR990" s="83"/>
      <c r="AS990" s="83"/>
      <c r="AT990" s="83"/>
      <c r="AU990" s="83"/>
      <c r="AV990" s="83"/>
      <c r="AW990" s="83"/>
      <c r="AX990" s="83"/>
      <c r="AY990" s="83"/>
      <c r="AZ990" s="83"/>
      <c r="BA990" s="83"/>
      <c r="BB990" s="83"/>
    </row>
    <row r="991" spans="10:54" s="228" customFormat="1" x14ac:dyDescent="0.2">
      <c r="J991" s="361"/>
      <c r="K991" s="360"/>
      <c r="L991" s="343"/>
      <c r="M991" s="343"/>
      <c r="N991" s="170"/>
      <c r="O991" s="170"/>
      <c r="P991" s="170"/>
      <c r="Q991" s="170"/>
      <c r="R991" s="170"/>
      <c r="S991" s="170"/>
      <c r="T991" s="327">
        <v>990</v>
      </c>
      <c r="U991" s="373" t="s">
        <v>1068</v>
      </c>
      <c r="V991" s="376">
        <v>2</v>
      </c>
      <c r="X991" s="270"/>
      <c r="Y991" s="270"/>
      <c r="Z991" s="376">
        <v>2</v>
      </c>
      <c r="AB991" s="83"/>
      <c r="AC991" s="83"/>
      <c r="AD991" s="83"/>
      <c r="AE991" s="83"/>
      <c r="AF991" s="83"/>
      <c r="AG991" s="83"/>
      <c r="AH991" s="83"/>
      <c r="AI991" s="83"/>
      <c r="AJ991" s="83"/>
      <c r="AK991" s="83"/>
      <c r="AL991" s="83"/>
      <c r="AM991" s="83"/>
      <c r="AN991" s="83"/>
      <c r="AO991" s="83"/>
      <c r="AP991" s="83"/>
      <c r="AQ991" s="83"/>
      <c r="AR991" s="83"/>
      <c r="AS991" s="83"/>
      <c r="AT991" s="83"/>
      <c r="AU991" s="83"/>
      <c r="AV991" s="83"/>
      <c r="AW991" s="83"/>
      <c r="AX991" s="83"/>
      <c r="AY991" s="83"/>
      <c r="AZ991" s="83"/>
      <c r="BA991" s="83"/>
      <c r="BB991" s="83"/>
    </row>
    <row r="992" spans="10:54" s="228" customFormat="1" x14ac:dyDescent="0.2">
      <c r="J992" s="361"/>
      <c r="K992" s="360"/>
      <c r="L992" s="343"/>
      <c r="M992" s="343"/>
      <c r="N992" s="170"/>
      <c r="O992" s="170"/>
      <c r="P992" s="170"/>
      <c r="Q992" s="170"/>
      <c r="R992" s="170"/>
      <c r="S992" s="170"/>
      <c r="T992" s="327">
        <v>991</v>
      </c>
      <c r="U992" s="373" t="s">
        <v>1069</v>
      </c>
      <c r="V992" s="376">
        <v>2</v>
      </c>
      <c r="X992" s="270"/>
      <c r="Y992" s="270"/>
      <c r="Z992" s="376">
        <v>2</v>
      </c>
      <c r="AB992" s="83"/>
      <c r="AC992" s="83"/>
      <c r="AD992" s="83"/>
      <c r="AE992" s="83"/>
      <c r="AF992" s="83"/>
      <c r="AG992" s="83"/>
      <c r="AH992" s="83"/>
      <c r="AI992" s="83"/>
      <c r="AJ992" s="83"/>
      <c r="AK992" s="83"/>
      <c r="AL992" s="83"/>
      <c r="AM992" s="83"/>
      <c r="AN992" s="83"/>
      <c r="AO992" s="83"/>
      <c r="AP992" s="83"/>
      <c r="AQ992" s="83"/>
      <c r="AR992" s="83"/>
      <c r="AS992" s="83"/>
      <c r="AT992" s="83"/>
      <c r="AU992" s="83"/>
      <c r="AV992" s="83"/>
      <c r="AW992" s="83"/>
      <c r="AX992" s="83"/>
      <c r="AY992" s="83"/>
      <c r="AZ992" s="83"/>
      <c r="BA992" s="83"/>
      <c r="BB992" s="83"/>
    </row>
    <row r="993" spans="10:54" s="228" customFormat="1" x14ac:dyDescent="0.2">
      <c r="J993" s="361"/>
      <c r="K993" s="360"/>
      <c r="L993" s="343"/>
      <c r="M993" s="343"/>
      <c r="N993" s="170"/>
      <c r="O993" s="170"/>
      <c r="P993" s="170"/>
      <c r="Q993" s="170"/>
      <c r="R993" s="170"/>
      <c r="S993" s="170"/>
      <c r="T993" s="327">
        <v>992</v>
      </c>
      <c r="U993" s="373" t="s">
        <v>1070</v>
      </c>
      <c r="V993" s="376">
        <v>2</v>
      </c>
      <c r="X993" s="270"/>
      <c r="Y993" s="270"/>
      <c r="Z993" s="376">
        <v>2</v>
      </c>
      <c r="AB993" s="83"/>
      <c r="AC993" s="83"/>
      <c r="AD993" s="83"/>
      <c r="AE993" s="83"/>
      <c r="AF993" s="83"/>
      <c r="AG993" s="83"/>
      <c r="AH993" s="83"/>
      <c r="AI993" s="83"/>
      <c r="AJ993" s="83"/>
      <c r="AK993" s="83"/>
      <c r="AL993" s="83"/>
      <c r="AM993" s="83"/>
      <c r="AN993" s="83"/>
      <c r="AO993" s="83"/>
      <c r="AP993" s="83"/>
      <c r="AQ993" s="83"/>
      <c r="AR993" s="83"/>
      <c r="AS993" s="83"/>
      <c r="AT993" s="83"/>
      <c r="AU993" s="83"/>
      <c r="AV993" s="83"/>
      <c r="AW993" s="83"/>
      <c r="AX993" s="83"/>
      <c r="AY993" s="83"/>
      <c r="AZ993" s="83"/>
      <c r="BA993" s="83"/>
      <c r="BB993" s="83"/>
    </row>
    <row r="994" spans="10:54" s="228" customFormat="1" x14ac:dyDescent="0.2">
      <c r="J994" s="361"/>
      <c r="K994" s="360"/>
      <c r="L994" s="343"/>
      <c r="M994" s="343"/>
      <c r="N994" s="170"/>
      <c r="O994" s="170"/>
      <c r="P994" s="170"/>
      <c r="Q994" s="170"/>
      <c r="R994" s="170"/>
      <c r="S994" s="170"/>
      <c r="T994" s="327">
        <v>993</v>
      </c>
      <c r="U994" s="373" t="s">
        <v>1071</v>
      </c>
      <c r="V994" s="376">
        <v>2</v>
      </c>
      <c r="X994" s="270"/>
      <c r="Y994" s="270"/>
      <c r="Z994" s="376">
        <v>2</v>
      </c>
      <c r="AB994" s="83"/>
      <c r="AC994" s="83"/>
      <c r="AD994" s="83"/>
      <c r="AE994" s="83"/>
      <c r="AF994" s="83"/>
      <c r="AG994" s="83"/>
      <c r="AH994" s="83"/>
      <c r="AI994" s="83"/>
      <c r="AJ994" s="83"/>
      <c r="AK994" s="83"/>
      <c r="AL994" s="83"/>
      <c r="AM994" s="83"/>
      <c r="AN994" s="83"/>
      <c r="AO994" s="83"/>
      <c r="AP994" s="83"/>
      <c r="AQ994" s="83"/>
      <c r="AR994" s="83"/>
      <c r="AS994" s="83"/>
      <c r="AT994" s="83"/>
      <c r="AU994" s="83"/>
      <c r="AV994" s="83"/>
      <c r="AW994" s="83"/>
      <c r="AX994" s="83"/>
      <c r="AY994" s="83"/>
      <c r="AZ994" s="83"/>
      <c r="BA994" s="83"/>
      <c r="BB994" s="83"/>
    </row>
    <row r="995" spans="10:54" s="228" customFormat="1" x14ac:dyDescent="0.2">
      <c r="J995" s="361"/>
      <c r="K995" s="360"/>
      <c r="L995" s="343"/>
      <c r="M995" s="343"/>
      <c r="N995" s="170"/>
      <c r="O995" s="170"/>
      <c r="P995" s="170"/>
      <c r="Q995" s="170"/>
      <c r="R995" s="170"/>
      <c r="S995" s="170"/>
      <c r="T995" s="327">
        <v>994</v>
      </c>
      <c r="U995" s="373" t="s">
        <v>1072</v>
      </c>
      <c r="V995" s="376">
        <v>2</v>
      </c>
      <c r="X995" s="270"/>
      <c r="Y995" s="270"/>
      <c r="Z995" s="376">
        <v>2</v>
      </c>
      <c r="AB995" s="83"/>
      <c r="AC995" s="83"/>
      <c r="AD995" s="83"/>
      <c r="AE995" s="83"/>
      <c r="AF995" s="83"/>
      <c r="AG995" s="83"/>
      <c r="AH995" s="83"/>
      <c r="AI995" s="83"/>
      <c r="AJ995" s="83"/>
      <c r="AK995" s="83"/>
      <c r="AL995" s="83"/>
      <c r="AM995" s="83"/>
      <c r="AN995" s="83"/>
      <c r="AO995" s="83"/>
      <c r="AP995" s="83"/>
      <c r="AQ995" s="83"/>
      <c r="AR995" s="83"/>
      <c r="AS995" s="83"/>
      <c r="AT995" s="83"/>
      <c r="AU995" s="83"/>
      <c r="AV995" s="83"/>
      <c r="AW995" s="83"/>
      <c r="AX995" s="83"/>
      <c r="AY995" s="83"/>
      <c r="AZ995" s="83"/>
      <c r="BA995" s="83"/>
      <c r="BB995" s="83"/>
    </row>
    <row r="996" spans="10:54" s="228" customFormat="1" x14ac:dyDescent="0.2">
      <c r="J996" s="361"/>
      <c r="K996" s="360"/>
      <c r="L996" s="343"/>
      <c r="M996" s="343"/>
      <c r="N996" s="170"/>
      <c r="O996" s="170"/>
      <c r="P996" s="170"/>
      <c r="Q996" s="170"/>
      <c r="R996" s="170"/>
      <c r="S996" s="170"/>
      <c r="T996" s="327">
        <v>995</v>
      </c>
      <c r="U996" s="373" t="s">
        <v>1073</v>
      </c>
      <c r="V996" s="376">
        <v>2</v>
      </c>
      <c r="X996" s="270"/>
      <c r="Y996" s="270"/>
      <c r="Z996" s="376">
        <v>2</v>
      </c>
      <c r="AB996" s="83"/>
      <c r="AC996" s="83"/>
      <c r="AD996" s="83"/>
      <c r="AE996" s="83"/>
      <c r="AF996" s="83"/>
      <c r="AG996" s="83"/>
      <c r="AH996" s="83"/>
      <c r="AI996" s="83"/>
      <c r="AJ996" s="83"/>
      <c r="AK996" s="83"/>
      <c r="AL996" s="83"/>
      <c r="AM996" s="83"/>
      <c r="AN996" s="83"/>
      <c r="AO996" s="83"/>
      <c r="AP996" s="83"/>
      <c r="AQ996" s="83"/>
      <c r="AR996" s="83"/>
      <c r="AS996" s="83"/>
      <c r="AT996" s="83"/>
      <c r="AU996" s="83"/>
      <c r="AV996" s="83"/>
      <c r="AW996" s="83"/>
      <c r="AX996" s="83"/>
      <c r="AY996" s="83"/>
      <c r="AZ996" s="83"/>
      <c r="BA996" s="83"/>
      <c r="BB996" s="83"/>
    </row>
    <row r="997" spans="10:54" s="228" customFormat="1" x14ac:dyDescent="0.2">
      <c r="J997" s="361"/>
      <c r="K997" s="360"/>
      <c r="L997" s="343"/>
      <c r="M997" s="343"/>
      <c r="N997" s="170"/>
      <c r="O997" s="170"/>
      <c r="P997" s="170"/>
      <c r="Q997" s="170"/>
      <c r="R997" s="170"/>
      <c r="S997" s="170"/>
      <c r="T997" s="327">
        <v>996</v>
      </c>
      <c r="U997" s="373" t="s">
        <v>1074</v>
      </c>
      <c r="V997" s="376">
        <v>2</v>
      </c>
      <c r="X997" s="270"/>
      <c r="Y997" s="270"/>
      <c r="Z997" s="376">
        <v>2</v>
      </c>
      <c r="AB997" s="83"/>
      <c r="AC997" s="83"/>
      <c r="AD997" s="83"/>
      <c r="AE997" s="83"/>
      <c r="AF997" s="83"/>
      <c r="AG997" s="83"/>
      <c r="AH997" s="83"/>
      <c r="AI997" s="83"/>
      <c r="AJ997" s="83"/>
      <c r="AK997" s="83"/>
      <c r="AL997" s="83"/>
      <c r="AM997" s="83"/>
      <c r="AN997" s="83"/>
      <c r="AO997" s="83"/>
      <c r="AP997" s="83"/>
      <c r="AQ997" s="83"/>
      <c r="AR997" s="83"/>
      <c r="AS997" s="83"/>
      <c r="AT997" s="83"/>
      <c r="AU997" s="83"/>
      <c r="AV997" s="83"/>
      <c r="AW997" s="83"/>
      <c r="AX997" s="83"/>
      <c r="AY997" s="83"/>
      <c r="AZ997" s="83"/>
      <c r="BA997" s="83"/>
      <c r="BB997" s="83"/>
    </row>
    <row r="998" spans="10:54" s="228" customFormat="1" x14ac:dyDescent="0.2">
      <c r="J998" s="361"/>
      <c r="K998" s="360"/>
      <c r="L998" s="343"/>
      <c r="M998" s="343"/>
      <c r="N998" s="170"/>
      <c r="O998" s="170"/>
      <c r="P998" s="170"/>
      <c r="Q998" s="170"/>
      <c r="R998" s="170"/>
      <c r="S998" s="170"/>
      <c r="T998" s="327">
        <v>997</v>
      </c>
      <c r="U998" s="373" t="s">
        <v>1075</v>
      </c>
      <c r="V998" s="376">
        <v>2</v>
      </c>
      <c r="X998" s="270"/>
      <c r="Y998" s="270"/>
      <c r="Z998" s="376">
        <v>2</v>
      </c>
      <c r="AB998" s="83"/>
      <c r="AC998" s="83"/>
      <c r="AD998" s="83"/>
      <c r="AE998" s="83"/>
      <c r="AF998" s="83"/>
      <c r="AG998" s="83"/>
      <c r="AH998" s="83"/>
      <c r="AI998" s="83"/>
      <c r="AJ998" s="83"/>
      <c r="AK998" s="83"/>
      <c r="AL998" s="83"/>
      <c r="AM998" s="83"/>
      <c r="AN998" s="83"/>
      <c r="AO998" s="83"/>
      <c r="AP998" s="83"/>
      <c r="AQ998" s="83"/>
      <c r="AR998" s="83"/>
      <c r="AS998" s="83"/>
      <c r="AT998" s="83"/>
      <c r="AU998" s="83"/>
      <c r="AV998" s="83"/>
      <c r="AW998" s="83"/>
      <c r="AX998" s="83"/>
      <c r="AY998" s="83"/>
      <c r="AZ998" s="83"/>
      <c r="BA998" s="83"/>
      <c r="BB998" s="83"/>
    </row>
    <row r="999" spans="10:54" s="228" customFormat="1" x14ac:dyDescent="0.2">
      <c r="J999" s="361"/>
      <c r="K999" s="360"/>
      <c r="L999" s="343"/>
      <c r="M999" s="343"/>
      <c r="N999" s="170"/>
      <c r="O999" s="170"/>
      <c r="P999" s="170"/>
      <c r="Q999" s="170"/>
      <c r="R999" s="170"/>
      <c r="S999" s="170"/>
      <c r="T999" s="327">
        <v>998</v>
      </c>
      <c r="U999" s="373" t="s">
        <v>1076</v>
      </c>
      <c r="V999" s="376">
        <v>2</v>
      </c>
      <c r="X999" s="270"/>
      <c r="Y999" s="270"/>
      <c r="Z999" s="376">
        <v>2</v>
      </c>
      <c r="AB999" s="83"/>
      <c r="AC999" s="83"/>
      <c r="AD999" s="83"/>
      <c r="AE999" s="83"/>
      <c r="AF999" s="83"/>
      <c r="AG999" s="83"/>
      <c r="AH999" s="83"/>
      <c r="AI999" s="83"/>
      <c r="AJ999" s="83"/>
      <c r="AK999" s="83"/>
      <c r="AL999" s="83"/>
      <c r="AM999" s="83"/>
      <c r="AN999" s="83"/>
      <c r="AO999" s="83"/>
      <c r="AP999" s="83"/>
      <c r="AQ999" s="83"/>
      <c r="AR999" s="83"/>
      <c r="AS999" s="83"/>
      <c r="AT999" s="83"/>
      <c r="AU999" s="83"/>
      <c r="AV999" s="83"/>
      <c r="AW999" s="83"/>
      <c r="AX999" s="83"/>
      <c r="AY999" s="83"/>
      <c r="AZ999" s="83"/>
      <c r="BA999" s="83"/>
      <c r="BB999" s="83"/>
    </row>
    <row r="1000" spans="10:54" s="228" customFormat="1" x14ac:dyDescent="0.2">
      <c r="J1000" s="361"/>
      <c r="K1000" s="360"/>
      <c r="L1000" s="343"/>
      <c r="M1000" s="343"/>
      <c r="N1000" s="170"/>
      <c r="O1000" s="170"/>
      <c r="P1000" s="170"/>
      <c r="Q1000" s="170"/>
      <c r="R1000" s="170"/>
      <c r="S1000" s="170"/>
      <c r="T1000" s="327">
        <v>999</v>
      </c>
      <c r="U1000" s="373" t="s">
        <v>1077</v>
      </c>
      <c r="V1000" s="376">
        <v>2</v>
      </c>
      <c r="X1000" s="270"/>
      <c r="Y1000" s="270"/>
      <c r="Z1000" s="376">
        <v>2</v>
      </c>
      <c r="AB1000" s="83"/>
      <c r="AC1000" s="83"/>
      <c r="AD1000" s="83"/>
      <c r="AE1000" s="83"/>
      <c r="AF1000" s="83"/>
      <c r="AG1000" s="83"/>
      <c r="AH1000" s="83"/>
      <c r="AI1000" s="83"/>
      <c r="AJ1000" s="83"/>
      <c r="AK1000" s="83"/>
      <c r="AL1000" s="83"/>
      <c r="AM1000" s="83"/>
      <c r="AN1000" s="83"/>
      <c r="AO1000" s="83"/>
      <c r="AP1000" s="83"/>
      <c r="AQ1000" s="83"/>
      <c r="AR1000" s="83"/>
      <c r="AS1000" s="83"/>
      <c r="AT1000" s="83"/>
      <c r="AU1000" s="83"/>
      <c r="AV1000" s="83"/>
      <c r="AW1000" s="83"/>
      <c r="AX1000" s="83"/>
      <c r="AY1000" s="83"/>
      <c r="AZ1000" s="83"/>
      <c r="BA1000" s="83"/>
      <c r="BB1000" s="83"/>
    </row>
    <row r="1001" spans="10:54" s="228" customFormat="1" x14ac:dyDescent="0.2">
      <c r="J1001" s="361"/>
      <c r="K1001" s="360"/>
      <c r="L1001" s="343"/>
      <c r="M1001" s="343"/>
      <c r="N1001" s="170"/>
      <c r="O1001" s="170"/>
      <c r="P1001" s="170"/>
      <c r="Q1001" s="170"/>
      <c r="R1001" s="170"/>
      <c r="S1001" s="170"/>
      <c r="T1001" s="327">
        <v>1000</v>
      </c>
      <c r="U1001" s="373" t="s">
        <v>1078</v>
      </c>
      <c r="V1001" s="376">
        <v>2</v>
      </c>
      <c r="X1001" s="270"/>
      <c r="Y1001" s="270"/>
      <c r="Z1001" s="376">
        <v>2</v>
      </c>
      <c r="AB1001" s="83"/>
      <c r="AC1001" s="83"/>
      <c r="AD1001" s="83"/>
      <c r="AE1001" s="83"/>
      <c r="AF1001" s="83"/>
      <c r="AG1001" s="83"/>
      <c r="AH1001" s="83"/>
      <c r="AI1001" s="83"/>
      <c r="AJ1001" s="83"/>
      <c r="AK1001" s="83"/>
      <c r="AL1001" s="83"/>
      <c r="AM1001" s="83"/>
      <c r="AN1001" s="83"/>
      <c r="AO1001" s="83"/>
      <c r="AP1001" s="83"/>
      <c r="AQ1001" s="83"/>
      <c r="AR1001" s="83"/>
      <c r="AS1001" s="83"/>
      <c r="AT1001" s="83"/>
      <c r="AU1001" s="83"/>
      <c r="AV1001" s="83"/>
      <c r="AW1001" s="83"/>
      <c r="AX1001" s="83"/>
      <c r="AY1001" s="83"/>
      <c r="AZ1001" s="83"/>
      <c r="BA1001" s="83"/>
      <c r="BB1001" s="83"/>
    </row>
    <row r="1002" spans="10:54" s="228" customFormat="1" x14ac:dyDescent="0.2">
      <c r="J1002" s="361"/>
      <c r="K1002" s="360"/>
      <c r="L1002" s="343"/>
      <c r="M1002" s="343"/>
      <c r="N1002" s="170"/>
      <c r="O1002" s="170"/>
      <c r="P1002" s="170"/>
      <c r="Q1002" s="170"/>
      <c r="R1002" s="170"/>
      <c r="S1002" s="170"/>
      <c r="T1002" s="327">
        <v>1001</v>
      </c>
      <c r="U1002" s="373" t="s">
        <v>1079</v>
      </c>
      <c r="V1002" s="376">
        <v>2</v>
      </c>
      <c r="X1002" s="270"/>
      <c r="Y1002" s="270"/>
      <c r="Z1002" s="376">
        <v>2</v>
      </c>
      <c r="AB1002" s="83"/>
      <c r="AC1002" s="83"/>
      <c r="AD1002" s="83"/>
      <c r="AE1002" s="83"/>
      <c r="AF1002" s="83"/>
      <c r="AG1002" s="83"/>
      <c r="AH1002" s="83"/>
      <c r="AI1002" s="83"/>
      <c r="AJ1002" s="83"/>
      <c r="AK1002" s="83"/>
      <c r="AL1002" s="83"/>
      <c r="AM1002" s="83"/>
      <c r="AN1002" s="83"/>
      <c r="AO1002" s="83"/>
      <c r="AP1002" s="83"/>
      <c r="AQ1002" s="83"/>
      <c r="AR1002" s="83"/>
      <c r="AS1002" s="83"/>
      <c r="AT1002" s="83"/>
      <c r="AU1002" s="83"/>
      <c r="AV1002" s="83"/>
      <c r="AW1002" s="83"/>
      <c r="AX1002" s="83"/>
      <c r="AY1002" s="83"/>
      <c r="AZ1002" s="83"/>
      <c r="BA1002" s="83"/>
      <c r="BB1002" s="83"/>
    </row>
    <row r="1003" spans="10:54" s="228" customFormat="1" x14ac:dyDescent="0.2">
      <c r="J1003" s="361"/>
      <c r="K1003" s="360"/>
      <c r="L1003" s="343"/>
      <c r="M1003" s="343"/>
      <c r="N1003" s="170"/>
      <c r="O1003" s="170"/>
      <c r="P1003" s="170"/>
      <c r="Q1003" s="170"/>
      <c r="R1003" s="170"/>
      <c r="S1003" s="170"/>
      <c r="T1003" s="327">
        <v>1002</v>
      </c>
      <c r="U1003" s="373" t="s">
        <v>1080</v>
      </c>
      <c r="V1003" s="376">
        <v>2</v>
      </c>
      <c r="X1003" s="270"/>
      <c r="Y1003" s="270"/>
      <c r="Z1003" s="376">
        <v>2</v>
      </c>
      <c r="AB1003" s="83"/>
      <c r="AC1003" s="83"/>
      <c r="AD1003" s="83"/>
      <c r="AE1003" s="83"/>
      <c r="AF1003" s="83"/>
      <c r="AG1003" s="83"/>
      <c r="AH1003" s="83"/>
      <c r="AI1003" s="83"/>
      <c r="AJ1003" s="83"/>
      <c r="AK1003" s="83"/>
      <c r="AL1003" s="83"/>
      <c r="AM1003" s="83"/>
      <c r="AN1003" s="83"/>
      <c r="AO1003" s="83"/>
      <c r="AP1003" s="83"/>
      <c r="AQ1003" s="83"/>
      <c r="AR1003" s="83"/>
      <c r="AS1003" s="83"/>
      <c r="AT1003" s="83"/>
      <c r="AU1003" s="83"/>
      <c r="AV1003" s="83"/>
      <c r="AW1003" s="83"/>
      <c r="AX1003" s="83"/>
      <c r="AY1003" s="83"/>
      <c r="AZ1003" s="83"/>
      <c r="BA1003" s="83"/>
      <c r="BB1003" s="83"/>
    </row>
    <row r="1004" spans="10:54" s="228" customFormat="1" x14ac:dyDescent="0.2">
      <c r="J1004" s="361"/>
      <c r="K1004" s="360"/>
      <c r="L1004" s="343"/>
      <c r="M1004" s="343"/>
      <c r="N1004" s="170"/>
      <c r="O1004" s="170"/>
      <c r="P1004" s="170"/>
      <c r="Q1004" s="170"/>
      <c r="R1004" s="170"/>
      <c r="S1004" s="170"/>
      <c r="T1004" s="327">
        <v>1003</v>
      </c>
      <c r="U1004" s="373" t="s">
        <v>1081</v>
      </c>
      <c r="V1004" s="376">
        <v>2</v>
      </c>
      <c r="X1004" s="270"/>
      <c r="Y1004" s="270"/>
      <c r="Z1004" s="376">
        <v>2</v>
      </c>
      <c r="AB1004" s="83"/>
      <c r="AC1004" s="83"/>
      <c r="AD1004" s="83"/>
      <c r="AE1004" s="83"/>
      <c r="AF1004" s="83"/>
      <c r="AG1004" s="83"/>
      <c r="AH1004" s="83"/>
      <c r="AI1004" s="83"/>
      <c r="AJ1004" s="83"/>
      <c r="AK1004" s="83"/>
      <c r="AL1004" s="83"/>
      <c r="AM1004" s="83"/>
      <c r="AN1004" s="83"/>
      <c r="AO1004" s="83"/>
      <c r="AP1004" s="83"/>
      <c r="AQ1004" s="83"/>
      <c r="AR1004" s="83"/>
      <c r="AS1004" s="83"/>
      <c r="AT1004" s="83"/>
      <c r="AU1004" s="83"/>
      <c r="AV1004" s="83"/>
      <c r="AW1004" s="83"/>
      <c r="AX1004" s="83"/>
      <c r="AY1004" s="83"/>
      <c r="AZ1004" s="83"/>
      <c r="BA1004" s="83"/>
      <c r="BB1004" s="83"/>
    </row>
    <row r="1005" spans="10:54" s="228" customFormat="1" x14ac:dyDescent="0.2">
      <c r="J1005" s="361"/>
      <c r="K1005" s="360"/>
      <c r="L1005" s="343"/>
      <c r="M1005" s="343"/>
      <c r="N1005" s="170"/>
      <c r="O1005" s="170"/>
      <c r="P1005" s="170"/>
      <c r="Q1005" s="170"/>
      <c r="R1005" s="170"/>
      <c r="S1005" s="170"/>
      <c r="T1005" s="327">
        <v>1004</v>
      </c>
      <c r="U1005" s="373" t="s">
        <v>1082</v>
      </c>
      <c r="V1005" s="376">
        <v>2</v>
      </c>
      <c r="X1005" s="270"/>
      <c r="Y1005" s="270"/>
      <c r="Z1005" s="376">
        <v>2</v>
      </c>
      <c r="AB1005" s="83"/>
      <c r="AC1005" s="83"/>
      <c r="AD1005" s="83"/>
      <c r="AE1005" s="83"/>
      <c r="AF1005" s="83"/>
      <c r="AG1005" s="83"/>
      <c r="AH1005" s="83"/>
      <c r="AI1005" s="83"/>
      <c r="AJ1005" s="83"/>
      <c r="AK1005" s="83"/>
      <c r="AL1005" s="83"/>
      <c r="AM1005" s="83"/>
      <c r="AN1005" s="83"/>
      <c r="AO1005" s="83"/>
      <c r="AP1005" s="83"/>
      <c r="AQ1005" s="83"/>
      <c r="AR1005" s="83"/>
      <c r="AS1005" s="83"/>
      <c r="AT1005" s="83"/>
      <c r="AU1005" s="83"/>
      <c r="AV1005" s="83"/>
      <c r="AW1005" s="83"/>
      <c r="AX1005" s="83"/>
      <c r="AY1005" s="83"/>
      <c r="AZ1005" s="83"/>
      <c r="BA1005" s="83"/>
      <c r="BB1005" s="83"/>
    </row>
    <row r="1006" spans="10:54" s="228" customFormat="1" x14ac:dyDescent="0.2">
      <c r="J1006" s="361"/>
      <c r="K1006" s="360"/>
      <c r="L1006" s="343"/>
      <c r="M1006" s="343"/>
      <c r="N1006" s="170"/>
      <c r="O1006" s="170"/>
      <c r="P1006" s="170"/>
      <c r="Q1006" s="170"/>
      <c r="R1006" s="170"/>
      <c r="S1006" s="170"/>
      <c r="T1006" s="327">
        <v>1005</v>
      </c>
      <c r="U1006" s="373" t="s">
        <v>1083</v>
      </c>
      <c r="V1006" s="376">
        <v>2</v>
      </c>
      <c r="X1006" s="270"/>
      <c r="Y1006" s="270"/>
      <c r="Z1006" s="376">
        <v>2</v>
      </c>
      <c r="AB1006" s="83"/>
      <c r="AC1006" s="83"/>
      <c r="AD1006" s="83"/>
      <c r="AE1006" s="83"/>
      <c r="AF1006" s="83"/>
      <c r="AG1006" s="83"/>
      <c r="AH1006" s="83"/>
      <c r="AI1006" s="83"/>
      <c r="AJ1006" s="83"/>
      <c r="AK1006" s="83"/>
      <c r="AL1006" s="83"/>
      <c r="AM1006" s="83"/>
      <c r="AN1006" s="83"/>
      <c r="AO1006" s="83"/>
      <c r="AP1006" s="83"/>
      <c r="AQ1006" s="83"/>
      <c r="AR1006" s="83"/>
      <c r="AS1006" s="83"/>
      <c r="AT1006" s="83"/>
      <c r="AU1006" s="83"/>
      <c r="AV1006" s="83"/>
      <c r="AW1006" s="83"/>
      <c r="AX1006" s="83"/>
      <c r="AY1006" s="83"/>
      <c r="AZ1006" s="83"/>
      <c r="BA1006" s="83"/>
      <c r="BB1006" s="83"/>
    </row>
    <row r="1007" spans="10:54" s="228" customFormat="1" x14ac:dyDescent="0.2">
      <c r="J1007" s="361"/>
      <c r="K1007" s="360"/>
      <c r="L1007" s="343"/>
      <c r="M1007" s="343"/>
      <c r="N1007" s="170"/>
      <c r="O1007" s="170"/>
      <c r="P1007" s="170"/>
      <c r="Q1007" s="170"/>
      <c r="R1007" s="170"/>
      <c r="S1007" s="170"/>
      <c r="T1007" s="327">
        <v>1006</v>
      </c>
      <c r="U1007" s="373" t="s">
        <v>1084</v>
      </c>
      <c r="V1007" s="376">
        <v>2</v>
      </c>
      <c r="X1007" s="270"/>
      <c r="Y1007" s="270"/>
      <c r="Z1007" s="376">
        <v>2</v>
      </c>
      <c r="AB1007" s="83"/>
      <c r="AC1007" s="83"/>
      <c r="AD1007" s="83"/>
      <c r="AE1007" s="83"/>
      <c r="AF1007" s="83"/>
      <c r="AG1007" s="83"/>
      <c r="AH1007" s="83"/>
      <c r="AI1007" s="83"/>
      <c r="AJ1007" s="83"/>
      <c r="AK1007" s="83"/>
      <c r="AL1007" s="83"/>
      <c r="AM1007" s="83"/>
      <c r="AN1007" s="83"/>
      <c r="AO1007" s="83"/>
      <c r="AP1007" s="83"/>
      <c r="AQ1007" s="83"/>
      <c r="AR1007" s="83"/>
      <c r="AS1007" s="83"/>
      <c r="AT1007" s="83"/>
      <c r="AU1007" s="83"/>
      <c r="AV1007" s="83"/>
      <c r="AW1007" s="83"/>
      <c r="AX1007" s="83"/>
      <c r="AY1007" s="83"/>
      <c r="AZ1007" s="83"/>
      <c r="BA1007" s="83"/>
      <c r="BB1007" s="83"/>
    </row>
    <row r="1008" spans="10:54" s="228" customFormat="1" x14ac:dyDescent="0.2">
      <c r="J1008" s="361"/>
      <c r="K1008" s="360"/>
      <c r="L1008" s="343"/>
      <c r="M1008" s="343"/>
      <c r="N1008" s="170"/>
      <c r="O1008" s="170"/>
      <c r="P1008" s="170"/>
      <c r="Q1008" s="170"/>
      <c r="R1008" s="170"/>
      <c r="S1008" s="170"/>
      <c r="T1008" s="327">
        <v>1007</v>
      </c>
      <c r="U1008" s="373" t="s">
        <v>1085</v>
      </c>
      <c r="V1008" s="376">
        <v>2</v>
      </c>
      <c r="X1008" s="270"/>
      <c r="Y1008" s="270"/>
      <c r="Z1008" s="376">
        <v>2</v>
      </c>
      <c r="AB1008" s="83"/>
      <c r="AC1008" s="83"/>
      <c r="AD1008" s="83"/>
      <c r="AE1008" s="83"/>
      <c r="AF1008" s="83"/>
      <c r="AG1008" s="83"/>
      <c r="AH1008" s="83"/>
      <c r="AI1008" s="83"/>
      <c r="AJ1008" s="83"/>
      <c r="AK1008" s="83"/>
      <c r="AL1008" s="83"/>
      <c r="AM1008" s="83"/>
      <c r="AN1008" s="83"/>
      <c r="AO1008" s="83"/>
      <c r="AP1008" s="83"/>
      <c r="AQ1008" s="83"/>
      <c r="AR1008" s="83"/>
      <c r="AS1008" s="83"/>
      <c r="AT1008" s="83"/>
      <c r="AU1008" s="83"/>
      <c r="AV1008" s="83"/>
      <c r="AW1008" s="83"/>
      <c r="AX1008" s="83"/>
      <c r="AY1008" s="83"/>
      <c r="AZ1008" s="83"/>
      <c r="BA1008" s="83"/>
      <c r="BB1008" s="83"/>
    </row>
    <row r="1009" spans="10:54" s="228" customFormat="1" x14ac:dyDescent="0.2">
      <c r="J1009" s="361"/>
      <c r="K1009" s="360"/>
      <c r="L1009" s="343"/>
      <c r="M1009" s="343"/>
      <c r="N1009" s="170"/>
      <c r="O1009" s="170"/>
      <c r="P1009" s="170"/>
      <c r="Q1009" s="170"/>
      <c r="R1009" s="170"/>
      <c r="S1009" s="170"/>
      <c r="T1009" s="327">
        <v>1008</v>
      </c>
      <c r="U1009" s="373" t="s">
        <v>1086</v>
      </c>
      <c r="V1009" s="376">
        <v>2</v>
      </c>
      <c r="X1009" s="270"/>
      <c r="Y1009" s="270"/>
      <c r="Z1009" s="376">
        <v>2</v>
      </c>
      <c r="AB1009" s="83"/>
      <c r="AC1009" s="83"/>
      <c r="AD1009" s="83"/>
      <c r="AE1009" s="83"/>
      <c r="AF1009" s="83"/>
      <c r="AG1009" s="83"/>
      <c r="AH1009" s="83"/>
      <c r="AI1009" s="83"/>
      <c r="AJ1009" s="83"/>
      <c r="AK1009" s="83"/>
      <c r="AL1009" s="83"/>
      <c r="AM1009" s="83"/>
      <c r="AN1009" s="83"/>
      <c r="AO1009" s="83"/>
      <c r="AP1009" s="83"/>
      <c r="AQ1009" s="83"/>
      <c r="AR1009" s="83"/>
      <c r="AS1009" s="83"/>
      <c r="AT1009" s="83"/>
      <c r="AU1009" s="83"/>
      <c r="AV1009" s="83"/>
      <c r="AW1009" s="83"/>
      <c r="AX1009" s="83"/>
      <c r="AY1009" s="83"/>
      <c r="AZ1009" s="83"/>
      <c r="BA1009" s="83"/>
      <c r="BB1009" s="83"/>
    </row>
    <row r="1010" spans="10:54" s="228" customFormat="1" x14ac:dyDescent="0.2">
      <c r="J1010" s="361"/>
      <c r="K1010" s="360"/>
      <c r="L1010" s="343"/>
      <c r="M1010" s="343"/>
      <c r="N1010" s="170"/>
      <c r="O1010" s="170"/>
      <c r="P1010" s="170"/>
      <c r="Q1010" s="170"/>
      <c r="R1010" s="170"/>
      <c r="S1010" s="170"/>
      <c r="T1010" s="327">
        <v>1009</v>
      </c>
      <c r="U1010" s="373" t="s">
        <v>1087</v>
      </c>
      <c r="V1010" s="376">
        <v>2</v>
      </c>
      <c r="X1010" s="270"/>
      <c r="Y1010" s="270"/>
      <c r="Z1010" s="376">
        <v>2</v>
      </c>
      <c r="AB1010" s="83"/>
      <c r="AC1010" s="83"/>
      <c r="AD1010" s="83"/>
      <c r="AE1010" s="83"/>
      <c r="AF1010" s="83"/>
      <c r="AG1010" s="83"/>
      <c r="AH1010" s="83"/>
      <c r="AI1010" s="83"/>
      <c r="AJ1010" s="83"/>
      <c r="AK1010" s="83"/>
      <c r="AL1010" s="83"/>
      <c r="AM1010" s="83"/>
      <c r="AN1010" s="83"/>
      <c r="AO1010" s="83"/>
      <c r="AP1010" s="83"/>
      <c r="AQ1010" s="83"/>
      <c r="AR1010" s="83"/>
      <c r="AS1010" s="83"/>
      <c r="AT1010" s="83"/>
      <c r="AU1010" s="83"/>
      <c r="AV1010" s="83"/>
      <c r="AW1010" s="83"/>
      <c r="AX1010" s="83"/>
      <c r="AY1010" s="83"/>
      <c r="AZ1010" s="83"/>
      <c r="BA1010" s="83"/>
      <c r="BB1010" s="83"/>
    </row>
    <row r="1011" spans="10:54" s="228" customFormat="1" x14ac:dyDescent="0.2">
      <c r="J1011" s="361"/>
      <c r="K1011" s="360"/>
      <c r="L1011" s="343"/>
      <c r="M1011" s="343"/>
      <c r="N1011" s="170"/>
      <c r="O1011" s="170"/>
      <c r="P1011" s="170"/>
      <c r="Q1011" s="170"/>
      <c r="R1011" s="170"/>
      <c r="S1011" s="170"/>
      <c r="T1011" s="327">
        <v>1010</v>
      </c>
      <c r="U1011" s="373" t="s">
        <v>1088</v>
      </c>
      <c r="V1011" s="376">
        <v>2</v>
      </c>
      <c r="X1011" s="270"/>
      <c r="Y1011" s="270"/>
      <c r="Z1011" s="376">
        <v>2</v>
      </c>
      <c r="AB1011" s="83"/>
      <c r="AC1011" s="83"/>
      <c r="AD1011" s="83"/>
      <c r="AE1011" s="83"/>
      <c r="AF1011" s="83"/>
      <c r="AG1011" s="83"/>
      <c r="AH1011" s="83"/>
      <c r="AI1011" s="83"/>
      <c r="AJ1011" s="83"/>
      <c r="AK1011" s="83"/>
      <c r="AL1011" s="83"/>
      <c r="AM1011" s="83"/>
      <c r="AN1011" s="83"/>
      <c r="AO1011" s="83"/>
      <c r="AP1011" s="83"/>
      <c r="AQ1011" s="83"/>
      <c r="AR1011" s="83"/>
      <c r="AS1011" s="83"/>
      <c r="AT1011" s="83"/>
      <c r="AU1011" s="83"/>
      <c r="AV1011" s="83"/>
      <c r="AW1011" s="83"/>
      <c r="AX1011" s="83"/>
      <c r="AY1011" s="83"/>
      <c r="AZ1011" s="83"/>
      <c r="BA1011" s="83"/>
      <c r="BB1011" s="83"/>
    </row>
    <row r="1012" spans="10:54" s="228" customFormat="1" x14ac:dyDescent="0.2">
      <c r="J1012" s="361"/>
      <c r="K1012" s="360"/>
      <c r="L1012" s="343"/>
      <c r="M1012" s="343"/>
      <c r="N1012" s="170"/>
      <c r="O1012" s="170"/>
      <c r="P1012" s="170"/>
      <c r="Q1012" s="170"/>
      <c r="R1012" s="170"/>
      <c r="S1012" s="170"/>
      <c r="T1012" s="327">
        <v>1011</v>
      </c>
      <c r="U1012" s="373" t="s">
        <v>1089</v>
      </c>
      <c r="V1012" s="376">
        <v>2</v>
      </c>
      <c r="X1012" s="270"/>
      <c r="Y1012" s="270"/>
      <c r="Z1012" s="376">
        <v>2</v>
      </c>
      <c r="AB1012" s="83"/>
      <c r="AC1012" s="83"/>
      <c r="AD1012" s="83"/>
      <c r="AE1012" s="83"/>
      <c r="AF1012" s="83"/>
      <c r="AG1012" s="83"/>
      <c r="AH1012" s="83"/>
      <c r="AI1012" s="83"/>
      <c r="AJ1012" s="83"/>
      <c r="AK1012" s="83"/>
      <c r="AL1012" s="83"/>
      <c r="AM1012" s="83"/>
      <c r="AN1012" s="83"/>
      <c r="AO1012" s="83"/>
      <c r="AP1012" s="83"/>
      <c r="AQ1012" s="83"/>
      <c r="AR1012" s="83"/>
      <c r="AS1012" s="83"/>
      <c r="AT1012" s="83"/>
      <c r="AU1012" s="83"/>
      <c r="AV1012" s="83"/>
      <c r="AW1012" s="83"/>
      <c r="AX1012" s="83"/>
      <c r="AY1012" s="83"/>
      <c r="AZ1012" s="83"/>
      <c r="BA1012" s="83"/>
      <c r="BB1012" s="83"/>
    </row>
    <row r="1013" spans="10:54" s="228" customFormat="1" x14ac:dyDescent="0.2">
      <c r="J1013" s="361"/>
      <c r="K1013" s="360"/>
      <c r="L1013" s="343"/>
      <c r="M1013" s="343"/>
      <c r="N1013" s="170"/>
      <c r="O1013" s="170"/>
      <c r="P1013" s="170"/>
      <c r="Q1013" s="170"/>
      <c r="R1013" s="170"/>
      <c r="S1013" s="170"/>
      <c r="T1013" s="327">
        <v>1012</v>
      </c>
      <c r="U1013" s="373" t="s">
        <v>1090</v>
      </c>
      <c r="V1013" s="376">
        <v>2</v>
      </c>
      <c r="X1013" s="270"/>
      <c r="Y1013" s="270"/>
      <c r="Z1013" s="376">
        <v>2</v>
      </c>
      <c r="AB1013" s="83"/>
      <c r="AC1013" s="83"/>
      <c r="AD1013" s="83"/>
      <c r="AE1013" s="83"/>
      <c r="AF1013" s="83"/>
      <c r="AG1013" s="83"/>
      <c r="AH1013" s="83"/>
      <c r="AI1013" s="83"/>
      <c r="AJ1013" s="83"/>
      <c r="AK1013" s="83"/>
      <c r="AL1013" s="83"/>
      <c r="AM1013" s="83"/>
      <c r="AN1013" s="83"/>
      <c r="AO1013" s="83"/>
      <c r="AP1013" s="83"/>
      <c r="AQ1013" s="83"/>
      <c r="AR1013" s="83"/>
      <c r="AS1013" s="83"/>
      <c r="AT1013" s="83"/>
      <c r="AU1013" s="83"/>
      <c r="AV1013" s="83"/>
      <c r="AW1013" s="83"/>
      <c r="AX1013" s="83"/>
      <c r="AY1013" s="83"/>
      <c r="AZ1013" s="83"/>
      <c r="BA1013" s="83"/>
      <c r="BB1013" s="83"/>
    </row>
    <row r="1014" spans="10:54" s="228" customFormat="1" x14ac:dyDescent="0.2">
      <c r="J1014" s="361"/>
      <c r="K1014" s="360"/>
      <c r="L1014" s="343"/>
      <c r="M1014" s="343"/>
      <c r="N1014" s="170"/>
      <c r="O1014" s="170"/>
      <c r="P1014" s="170"/>
      <c r="Q1014" s="170"/>
      <c r="R1014" s="170"/>
      <c r="S1014" s="170"/>
      <c r="T1014" s="327">
        <v>1013</v>
      </c>
      <c r="U1014" s="373" t="s">
        <v>1091</v>
      </c>
      <c r="V1014" s="376">
        <v>2</v>
      </c>
      <c r="X1014" s="270"/>
      <c r="Y1014" s="270"/>
      <c r="Z1014" s="376">
        <v>2</v>
      </c>
      <c r="AB1014" s="83"/>
      <c r="AC1014" s="83"/>
      <c r="AD1014" s="83"/>
      <c r="AE1014" s="83"/>
      <c r="AF1014" s="83"/>
      <c r="AG1014" s="83"/>
      <c r="AH1014" s="83"/>
      <c r="AI1014" s="83"/>
      <c r="AJ1014" s="83"/>
      <c r="AK1014" s="83"/>
      <c r="AL1014" s="83"/>
      <c r="AM1014" s="83"/>
      <c r="AN1014" s="83"/>
      <c r="AO1014" s="83"/>
      <c r="AP1014" s="83"/>
      <c r="AQ1014" s="83"/>
      <c r="AR1014" s="83"/>
      <c r="AS1014" s="83"/>
      <c r="AT1014" s="83"/>
      <c r="AU1014" s="83"/>
      <c r="AV1014" s="83"/>
      <c r="AW1014" s="83"/>
      <c r="AX1014" s="83"/>
      <c r="AY1014" s="83"/>
      <c r="AZ1014" s="83"/>
      <c r="BA1014" s="83"/>
      <c r="BB1014" s="83"/>
    </row>
    <row r="1015" spans="10:54" s="228" customFormat="1" x14ac:dyDescent="0.2">
      <c r="J1015" s="361"/>
      <c r="K1015" s="360"/>
      <c r="L1015" s="343"/>
      <c r="M1015" s="343"/>
      <c r="N1015" s="170"/>
      <c r="O1015" s="170"/>
      <c r="P1015" s="170"/>
      <c r="Q1015" s="170"/>
      <c r="R1015" s="170"/>
      <c r="S1015" s="170"/>
      <c r="T1015" s="327">
        <v>1014</v>
      </c>
      <c r="U1015" s="373" t="s">
        <v>1092</v>
      </c>
      <c r="V1015" s="376">
        <v>2</v>
      </c>
      <c r="X1015" s="270"/>
      <c r="Y1015" s="270"/>
      <c r="Z1015" s="376">
        <v>2</v>
      </c>
      <c r="AB1015" s="83"/>
      <c r="AC1015" s="83"/>
      <c r="AD1015" s="83"/>
      <c r="AE1015" s="83"/>
      <c r="AF1015" s="83"/>
      <c r="AG1015" s="83"/>
      <c r="AH1015" s="83"/>
      <c r="AI1015" s="83"/>
      <c r="AJ1015" s="83"/>
      <c r="AK1015" s="83"/>
      <c r="AL1015" s="83"/>
      <c r="AM1015" s="83"/>
      <c r="AN1015" s="83"/>
      <c r="AO1015" s="83"/>
      <c r="AP1015" s="83"/>
      <c r="AQ1015" s="83"/>
      <c r="AR1015" s="83"/>
      <c r="AS1015" s="83"/>
      <c r="AT1015" s="83"/>
      <c r="AU1015" s="83"/>
      <c r="AV1015" s="83"/>
      <c r="AW1015" s="83"/>
      <c r="AX1015" s="83"/>
      <c r="AY1015" s="83"/>
      <c r="AZ1015" s="83"/>
      <c r="BA1015" s="83"/>
      <c r="BB1015" s="83"/>
    </row>
    <row r="1016" spans="10:54" s="228" customFormat="1" x14ac:dyDescent="0.2">
      <c r="J1016" s="361"/>
      <c r="K1016" s="360"/>
      <c r="L1016" s="343"/>
      <c r="M1016" s="343"/>
      <c r="N1016" s="170"/>
      <c r="O1016" s="170"/>
      <c r="P1016" s="170"/>
      <c r="Q1016" s="170"/>
      <c r="R1016" s="170"/>
      <c r="S1016" s="170"/>
      <c r="T1016" s="327">
        <v>1015</v>
      </c>
      <c r="U1016" s="373" t="s">
        <v>1093</v>
      </c>
      <c r="V1016" s="376">
        <v>2</v>
      </c>
      <c r="X1016" s="270"/>
      <c r="Y1016" s="270"/>
      <c r="Z1016" s="376">
        <v>2</v>
      </c>
      <c r="AB1016" s="83"/>
      <c r="AC1016" s="83"/>
      <c r="AD1016" s="83"/>
      <c r="AE1016" s="83"/>
      <c r="AF1016" s="83"/>
      <c r="AG1016" s="83"/>
      <c r="AH1016" s="83"/>
      <c r="AI1016" s="83"/>
      <c r="AJ1016" s="83"/>
      <c r="AK1016" s="83"/>
      <c r="AL1016" s="83"/>
      <c r="AM1016" s="83"/>
      <c r="AN1016" s="83"/>
      <c r="AO1016" s="83"/>
      <c r="AP1016" s="83"/>
      <c r="AQ1016" s="83"/>
      <c r="AR1016" s="83"/>
      <c r="AS1016" s="83"/>
      <c r="AT1016" s="83"/>
      <c r="AU1016" s="83"/>
      <c r="AV1016" s="83"/>
      <c r="AW1016" s="83"/>
      <c r="AX1016" s="83"/>
      <c r="AY1016" s="83"/>
      <c r="AZ1016" s="83"/>
      <c r="BA1016" s="83"/>
      <c r="BB1016" s="83"/>
    </row>
    <row r="1017" spans="10:54" s="228" customFormat="1" x14ac:dyDescent="0.2">
      <c r="J1017" s="361"/>
      <c r="K1017" s="360"/>
      <c r="L1017" s="343"/>
      <c r="M1017" s="343"/>
      <c r="N1017" s="170"/>
      <c r="O1017" s="170"/>
      <c r="P1017" s="170"/>
      <c r="Q1017" s="170"/>
      <c r="R1017" s="170"/>
      <c r="S1017" s="170"/>
      <c r="T1017" s="327">
        <v>1016</v>
      </c>
      <c r="U1017" s="373" t="s">
        <v>1094</v>
      </c>
      <c r="V1017" s="376">
        <v>2</v>
      </c>
      <c r="X1017" s="270"/>
      <c r="Y1017" s="270"/>
      <c r="Z1017" s="376">
        <v>2</v>
      </c>
      <c r="AB1017" s="83"/>
      <c r="AC1017" s="83"/>
      <c r="AD1017" s="83"/>
      <c r="AE1017" s="83"/>
      <c r="AF1017" s="83"/>
      <c r="AG1017" s="83"/>
      <c r="AH1017" s="83"/>
      <c r="AI1017" s="83"/>
      <c r="AJ1017" s="83"/>
      <c r="AK1017" s="83"/>
      <c r="AL1017" s="83"/>
      <c r="AM1017" s="83"/>
      <c r="AN1017" s="83"/>
      <c r="AO1017" s="83"/>
      <c r="AP1017" s="83"/>
      <c r="AQ1017" s="83"/>
      <c r="AR1017" s="83"/>
      <c r="AS1017" s="83"/>
      <c r="AT1017" s="83"/>
      <c r="AU1017" s="83"/>
      <c r="AV1017" s="83"/>
      <c r="AW1017" s="83"/>
      <c r="AX1017" s="83"/>
      <c r="AY1017" s="83"/>
      <c r="AZ1017" s="83"/>
      <c r="BA1017" s="83"/>
      <c r="BB1017" s="83"/>
    </row>
    <row r="1018" spans="10:54" s="228" customFormat="1" x14ac:dyDescent="0.2">
      <c r="J1018" s="361"/>
      <c r="K1018" s="360"/>
      <c r="L1018" s="343"/>
      <c r="M1018" s="343"/>
      <c r="N1018" s="170"/>
      <c r="O1018" s="170"/>
      <c r="P1018" s="170"/>
      <c r="Q1018" s="170"/>
      <c r="R1018" s="170"/>
      <c r="S1018" s="170"/>
      <c r="T1018" s="327">
        <v>1017</v>
      </c>
      <c r="U1018" s="373" t="s">
        <v>1095</v>
      </c>
      <c r="V1018" s="376">
        <v>2</v>
      </c>
      <c r="X1018" s="270"/>
      <c r="Y1018" s="270"/>
      <c r="Z1018" s="376">
        <v>2</v>
      </c>
      <c r="AB1018" s="83"/>
      <c r="AC1018" s="83"/>
      <c r="AD1018" s="83"/>
      <c r="AE1018" s="83"/>
      <c r="AF1018" s="83"/>
      <c r="AG1018" s="83"/>
      <c r="AH1018" s="83"/>
      <c r="AI1018" s="83"/>
      <c r="AJ1018" s="83"/>
      <c r="AK1018" s="83"/>
      <c r="AL1018" s="83"/>
      <c r="AM1018" s="83"/>
      <c r="AN1018" s="83"/>
      <c r="AO1018" s="83"/>
      <c r="AP1018" s="83"/>
      <c r="AQ1018" s="83"/>
      <c r="AR1018" s="83"/>
      <c r="AS1018" s="83"/>
      <c r="AT1018" s="83"/>
      <c r="AU1018" s="83"/>
      <c r="AV1018" s="83"/>
      <c r="AW1018" s="83"/>
      <c r="AX1018" s="83"/>
      <c r="AY1018" s="83"/>
      <c r="AZ1018" s="83"/>
      <c r="BA1018" s="83"/>
      <c r="BB1018" s="83"/>
    </row>
    <row r="1019" spans="10:54" s="228" customFormat="1" x14ac:dyDescent="0.2">
      <c r="J1019" s="361"/>
      <c r="K1019" s="360"/>
      <c r="L1019" s="343"/>
      <c r="M1019" s="343"/>
      <c r="N1019" s="170"/>
      <c r="O1019" s="170"/>
      <c r="P1019" s="170"/>
      <c r="Q1019" s="170"/>
      <c r="R1019" s="170"/>
      <c r="S1019" s="170"/>
      <c r="T1019" s="327">
        <v>1018</v>
      </c>
      <c r="U1019" s="373" t="s">
        <v>1096</v>
      </c>
      <c r="V1019" s="376">
        <v>2</v>
      </c>
      <c r="X1019" s="270"/>
      <c r="Y1019" s="270"/>
      <c r="Z1019" s="376">
        <v>2</v>
      </c>
      <c r="AB1019" s="83"/>
      <c r="AC1019" s="83"/>
      <c r="AD1019" s="83"/>
      <c r="AE1019" s="83"/>
      <c r="AF1019" s="83"/>
      <c r="AG1019" s="83"/>
      <c r="AH1019" s="83"/>
      <c r="AI1019" s="83"/>
      <c r="AJ1019" s="83"/>
      <c r="AK1019" s="83"/>
      <c r="AL1019" s="83"/>
      <c r="AM1019" s="83"/>
      <c r="AN1019" s="83"/>
      <c r="AO1019" s="83"/>
      <c r="AP1019" s="83"/>
      <c r="AQ1019" s="83"/>
      <c r="AR1019" s="83"/>
      <c r="AS1019" s="83"/>
      <c r="AT1019" s="83"/>
      <c r="AU1019" s="83"/>
      <c r="AV1019" s="83"/>
      <c r="AW1019" s="83"/>
      <c r="AX1019" s="83"/>
      <c r="AY1019" s="83"/>
      <c r="AZ1019" s="83"/>
      <c r="BA1019" s="83"/>
      <c r="BB1019" s="83"/>
    </row>
    <row r="1020" spans="10:54" s="228" customFormat="1" x14ac:dyDescent="0.2">
      <c r="J1020" s="361"/>
      <c r="K1020" s="360"/>
      <c r="L1020" s="343"/>
      <c r="M1020" s="343"/>
      <c r="N1020" s="170"/>
      <c r="O1020" s="170"/>
      <c r="P1020" s="170"/>
      <c r="Q1020" s="170"/>
      <c r="R1020" s="170"/>
      <c r="S1020" s="170"/>
      <c r="T1020" s="327">
        <v>1019</v>
      </c>
      <c r="U1020" s="373" t="s">
        <v>1097</v>
      </c>
      <c r="V1020" s="376">
        <v>2</v>
      </c>
      <c r="X1020" s="270"/>
      <c r="Y1020" s="270"/>
      <c r="Z1020" s="376">
        <v>2</v>
      </c>
      <c r="AB1020" s="83"/>
      <c r="AC1020" s="83"/>
      <c r="AD1020" s="83"/>
      <c r="AE1020" s="83"/>
      <c r="AF1020" s="83"/>
      <c r="AG1020" s="83"/>
      <c r="AH1020" s="83"/>
      <c r="AI1020" s="83"/>
      <c r="AJ1020" s="83"/>
      <c r="AK1020" s="83"/>
      <c r="AL1020" s="83"/>
      <c r="AM1020" s="83"/>
      <c r="AN1020" s="83"/>
      <c r="AO1020" s="83"/>
      <c r="AP1020" s="83"/>
      <c r="AQ1020" s="83"/>
      <c r="AR1020" s="83"/>
      <c r="AS1020" s="83"/>
      <c r="AT1020" s="83"/>
      <c r="AU1020" s="83"/>
      <c r="AV1020" s="83"/>
      <c r="AW1020" s="83"/>
      <c r="AX1020" s="83"/>
      <c r="AY1020" s="83"/>
      <c r="AZ1020" s="83"/>
      <c r="BA1020" s="83"/>
      <c r="BB1020" s="83"/>
    </row>
    <row r="1021" spans="10:54" s="228" customFormat="1" x14ac:dyDescent="0.2">
      <c r="J1021" s="361"/>
      <c r="K1021" s="360"/>
      <c r="L1021" s="343"/>
      <c r="M1021" s="343"/>
      <c r="N1021" s="170"/>
      <c r="O1021" s="170"/>
      <c r="P1021" s="170"/>
      <c r="Q1021" s="170"/>
      <c r="R1021" s="170"/>
      <c r="S1021" s="170"/>
      <c r="T1021" s="327">
        <v>1020</v>
      </c>
      <c r="U1021" s="373" t="s">
        <v>1098</v>
      </c>
      <c r="V1021" s="376">
        <v>2</v>
      </c>
      <c r="X1021" s="270"/>
      <c r="Y1021" s="270"/>
      <c r="Z1021" s="376">
        <v>2</v>
      </c>
      <c r="AB1021" s="83"/>
      <c r="AC1021" s="83"/>
      <c r="AD1021" s="83"/>
      <c r="AE1021" s="83"/>
      <c r="AF1021" s="83"/>
      <c r="AG1021" s="83"/>
      <c r="AH1021" s="83"/>
      <c r="AI1021" s="83"/>
      <c r="AJ1021" s="83"/>
      <c r="AK1021" s="83"/>
      <c r="AL1021" s="83"/>
      <c r="AM1021" s="83"/>
      <c r="AN1021" s="83"/>
      <c r="AO1021" s="83"/>
      <c r="AP1021" s="83"/>
      <c r="AQ1021" s="83"/>
      <c r="AR1021" s="83"/>
      <c r="AS1021" s="83"/>
      <c r="AT1021" s="83"/>
      <c r="AU1021" s="83"/>
      <c r="AV1021" s="83"/>
      <c r="AW1021" s="83"/>
      <c r="AX1021" s="83"/>
      <c r="AY1021" s="83"/>
      <c r="AZ1021" s="83"/>
      <c r="BA1021" s="83"/>
      <c r="BB1021" s="83"/>
    </row>
    <row r="1022" spans="10:54" s="228" customFormat="1" x14ac:dyDescent="0.2">
      <c r="J1022" s="361"/>
      <c r="K1022" s="360"/>
      <c r="L1022" s="343"/>
      <c r="M1022" s="343"/>
      <c r="N1022" s="170"/>
      <c r="O1022" s="170"/>
      <c r="P1022" s="170"/>
      <c r="Q1022" s="170"/>
      <c r="R1022" s="170"/>
      <c r="S1022" s="170"/>
      <c r="T1022" s="327">
        <v>1021</v>
      </c>
      <c r="U1022" s="373" t="s">
        <v>1099</v>
      </c>
      <c r="V1022" s="376">
        <v>2</v>
      </c>
      <c r="X1022" s="270"/>
      <c r="Y1022" s="270"/>
      <c r="Z1022" s="376">
        <v>2</v>
      </c>
      <c r="AB1022" s="83"/>
      <c r="AC1022" s="83"/>
      <c r="AD1022" s="83"/>
      <c r="AE1022" s="83"/>
      <c r="AF1022" s="83"/>
      <c r="AG1022" s="83"/>
      <c r="AH1022" s="83"/>
      <c r="AI1022" s="83"/>
      <c r="AJ1022" s="83"/>
      <c r="AK1022" s="83"/>
      <c r="AL1022" s="83"/>
      <c r="AM1022" s="83"/>
      <c r="AN1022" s="83"/>
      <c r="AO1022" s="83"/>
      <c r="AP1022" s="83"/>
      <c r="AQ1022" s="83"/>
      <c r="AR1022" s="83"/>
      <c r="AS1022" s="83"/>
      <c r="AT1022" s="83"/>
      <c r="AU1022" s="83"/>
      <c r="AV1022" s="83"/>
      <c r="AW1022" s="83"/>
      <c r="AX1022" s="83"/>
      <c r="AY1022" s="83"/>
      <c r="AZ1022" s="83"/>
      <c r="BA1022" s="83"/>
      <c r="BB1022" s="83"/>
    </row>
    <row r="1023" spans="10:54" s="228" customFormat="1" x14ac:dyDescent="0.2">
      <c r="J1023" s="361"/>
      <c r="K1023" s="360"/>
      <c r="L1023" s="343"/>
      <c r="M1023" s="343"/>
      <c r="N1023" s="170"/>
      <c r="O1023" s="170"/>
      <c r="P1023" s="170"/>
      <c r="Q1023" s="170"/>
      <c r="R1023" s="170"/>
      <c r="S1023" s="170"/>
      <c r="T1023" s="327">
        <v>1022</v>
      </c>
      <c r="U1023" s="373" t="s">
        <v>1100</v>
      </c>
      <c r="V1023" s="376">
        <v>2</v>
      </c>
      <c r="X1023" s="270"/>
      <c r="Y1023" s="270"/>
      <c r="Z1023" s="376">
        <v>2</v>
      </c>
      <c r="AB1023" s="83"/>
      <c r="AC1023" s="83"/>
      <c r="AD1023" s="83"/>
      <c r="AE1023" s="83"/>
      <c r="AF1023" s="83"/>
      <c r="AG1023" s="83"/>
      <c r="AH1023" s="83"/>
      <c r="AI1023" s="83"/>
      <c r="AJ1023" s="83"/>
      <c r="AK1023" s="83"/>
      <c r="AL1023" s="83"/>
      <c r="AM1023" s="83"/>
      <c r="AN1023" s="83"/>
      <c r="AO1023" s="83"/>
      <c r="AP1023" s="83"/>
      <c r="AQ1023" s="83"/>
      <c r="AR1023" s="83"/>
      <c r="AS1023" s="83"/>
      <c r="AT1023" s="83"/>
      <c r="AU1023" s="83"/>
      <c r="AV1023" s="83"/>
      <c r="AW1023" s="83"/>
      <c r="AX1023" s="83"/>
      <c r="AY1023" s="83"/>
      <c r="AZ1023" s="83"/>
      <c r="BA1023" s="83"/>
      <c r="BB1023" s="83"/>
    </row>
    <row r="1024" spans="10:54" s="228" customFormat="1" x14ac:dyDescent="0.2">
      <c r="J1024" s="361"/>
      <c r="K1024" s="360"/>
      <c r="L1024" s="343"/>
      <c r="M1024" s="343"/>
      <c r="N1024" s="170"/>
      <c r="O1024" s="170"/>
      <c r="P1024" s="170"/>
      <c r="Q1024" s="170"/>
      <c r="R1024" s="170"/>
      <c r="S1024" s="170"/>
      <c r="T1024" s="327">
        <v>1023</v>
      </c>
      <c r="U1024" s="373" t="s">
        <v>1101</v>
      </c>
      <c r="V1024" s="376">
        <v>2</v>
      </c>
      <c r="X1024" s="270"/>
      <c r="Y1024" s="270"/>
      <c r="Z1024" s="376">
        <v>2</v>
      </c>
      <c r="AB1024" s="83"/>
      <c r="AC1024" s="83"/>
      <c r="AD1024" s="83"/>
      <c r="AE1024" s="83"/>
      <c r="AF1024" s="83"/>
      <c r="AG1024" s="83"/>
      <c r="AH1024" s="83"/>
      <c r="AI1024" s="83"/>
      <c r="AJ1024" s="83"/>
      <c r="AK1024" s="83"/>
      <c r="AL1024" s="83"/>
      <c r="AM1024" s="83"/>
      <c r="AN1024" s="83"/>
      <c r="AO1024" s="83"/>
      <c r="AP1024" s="83"/>
      <c r="AQ1024" s="83"/>
      <c r="AR1024" s="83"/>
      <c r="AS1024" s="83"/>
      <c r="AT1024" s="83"/>
      <c r="AU1024" s="83"/>
      <c r="AV1024" s="83"/>
      <c r="AW1024" s="83"/>
      <c r="AX1024" s="83"/>
      <c r="AY1024" s="83"/>
      <c r="AZ1024" s="83"/>
      <c r="BA1024" s="83"/>
      <c r="BB1024" s="83"/>
    </row>
    <row r="1025" spans="10:54" s="228" customFormat="1" x14ac:dyDescent="0.2">
      <c r="J1025" s="361"/>
      <c r="K1025" s="360"/>
      <c r="L1025" s="343"/>
      <c r="M1025" s="343"/>
      <c r="N1025" s="170"/>
      <c r="O1025" s="170"/>
      <c r="P1025" s="170"/>
      <c r="Q1025" s="170"/>
      <c r="R1025" s="170"/>
      <c r="S1025" s="170"/>
      <c r="T1025" s="327">
        <v>1024</v>
      </c>
      <c r="U1025" s="373" t="s">
        <v>1102</v>
      </c>
      <c r="V1025" s="376">
        <v>2</v>
      </c>
      <c r="X1025" s="270"/>
      <c r="Y1025" s="270"/>
      <c r="Z1025" s="376">
        <v>2</v>
      </c>
      <c r="AB1025" s="83"/>
      <c r="AC1025" s="83"/>
      <c r="AD1025" s="83"/>
      <c r="AE1025" s="83"/>
      <c r="AF1025" s="83"/>
      <c r="AG1025" s="83"/>
      <c r="AH1025" s="83"/>
      <c r="AI1025" s="83"/>
      <c r="AJ1025" s="83"/>
      <c r="AK1025" s="83"/>
      <c r="AL1025" s="83"/>
      <c r="AM1025" s="83"/>
      <c r="AN1025" s="83"/>
      <c r="AO1025" s="83"/>
      <c r="AP1025" s="83"/>
      <c r="AQ1025" s="83"/>
      <c r="AR1025" s="83"/>
      <c r="AS1025" s="83"/>
      <c r="AT1025" s="83"/>
      <c r="AU1025" s="83"/>
      <c r="AV1025" s="83"/>
      <c r="AW1025" s="83"/>
      <c r="AX1025" s="83"/>
      <c r="AY1025" s="83"/>
      <c r="AZ1025" s="83"/>
      <c r="BA1025" s="83"/>
      <c r="BB1025" s="83"/>
    </row>
    <row r="1026" spans="10:54" s="228" customFormat="1" x14ac:dyDescent="0.2">
      <c r="J1026" s="361"/>
      <c r="K1026" s="360"/>
      <c r="L1026" s="343"/>
      <c r="M1026" s="343"/>
      <c r="N1026" s="170"/>
      <c r="O1026" s="170"/>
      <c r="P1026" s="170"/>
      <c r="Q1026" s="170"/>
      <c r="R1026" s="170"/>
      <c r="S1026" s="170"/>
      <c r="T1026" s="327">
        <v>1025</v>
      </c>
      <c r="U1026" s="373" t="s">
        <v>1103</v>
      </c>
      <c r="V1026" s="376">
        <v>2</v>
      </c>
      <c r="X1026" s="270"/>
      <c r="Y1026" s="270"/>
      <c r="Z1026" s="376">
        <v>2</v>
      </c>
      <c r="AB1026" s="83"/>
      <c r="AC1026" s="83"/>
      <c r="AD1026" s="83"/>
      <c r="AE1026" s="83"/>
      <c r="AF1026" s="83"/>
      <c r="AG1026" s="83"/>
      <c r="AH1026" s="83"/>
      <c r="AI1026" s="83"/>
      <c r="AJ1026" s="83"/>
      <c r="AK1026" s="83"/>
      <c r="AL1026" s="83"/>
      <c r="AM1026" s="83"/>
      <c r="AN1026" s="83"/>
      <c r="AO1026" s="83"/>
      <c r="AP1026" s="83"/>
      <c r="AQ1026" s="83"/>
      <c r="AR1026" s="83"/>
      <c r="AS1026" s="83"/>
      <c r="AT1026" s="83"/>
      <c r="AU1026" s="83"/>
      <c r="AV1026" s="83"/>
      <c r="AW1026" s="83"/>
      <c r="AX1026" s="83"/>
      <c r="AY1026" s="83"/>
      <c r="AZ1026" s="83"/>
      <c r="BA1026" s="83"/>
      <c r="BB1026" s="83"/>
    </row>
    <row r="1027" spans="10:54" s="228" customFormat="1" x14ac:dyDescent="0.2">
      <c r="J1027" s="361"/>
      <c r="K1027" s="360"/>
      <c r="L1027" s="343"/>
      <c r="M1027" s="343"/>
      <c r="N1027" s="170"/>
      <c r="O1027" s="170"/>
      <c r="P1027" s="170"/>
      <c r="Q1027" s="170"/>
      <c r="R1027" s="170"/>
      <c r="S1027" s="170"/>
      <c r="T1027" s="327">
        <v>1026</v>
      </c>
      <c r="U1027" s="373" t="s">
        <v>1104</v>
      </c>
      <c r="V1027" s="376">
        <v>2</v>
      </c>
      <c r="X1027" s="270"/>
      <c r="Y1027" s="270"/>
      <c r="Z1027" s="376">
        <v>2</v>
      </c>
      <c r="AB1027" s="83"/>
      <c r="AC1027" s="83"/>
      <c r="AD1027" s="83"/>
      <c r="AE1027" s="83"/>
      <c r="AF1027" s="83"/>
      <c r="AG1027" s="83"/>
      <c r="AH1027" s="83"/>
      <c r="AI1027" s="83"/>
      <c r="AJ1027" s="83"/>
      <c r="AK1027" s="83"/>
      <c r="AL1027" s="83"/>
      <c r="AM1027" s="83"/>
      <c r="AN1027" s="83"/>
      <c r="AO1027" s="83"/>
      <c r="AP1027" s="83"/>
      <c r="AQ1027" s="83"/>
      <c r="AR1027" s="83"/>
      <c r="AS1027" s="83"/>
      <c r="AT1027" s="83"/>
      <c r="AU1027" s="83"/>
      <c r="AV1027" s="83"/>
      <c r="AW1027" s="83"/>
      <c r="AX1027" s="83"/>
      <c r="AY1027" s="83"/>
      <c r="AZ1027" s="83"/>
      <c r="BA1027" s="83"/>
      <c r="BB1027" s="83"/>
    </row>
    <row r="1028" spans="10:54" s="228" customFormat="1" x14ac:dyDescent="0.2">
      <c r="J1028" s="361"/>
      <c r="K1028" s="360"/>
      <c r="L1028" s="343"/>
      <c r="M1028" s="343"/>
      <c r="N1028" s="170"/>
      <c r="O1028" s="170"/>
      <c r="P1028" s="170"/>
      <c r="Q1028" s="170"/>
      <c r="R1028" s="170"/>
      <c r="S1028" s="170"/>
      <c r="T1028" s="327">
        <v>1027</v>
      </c>
      <c r="U1028" s="373" t="s">
        <v>1105</v>
      </c>
      <c r="V1028" s="376">
        <v>2</v>
      </c>
      <c r="X1028" s="270"/>
      <c r="Y1028" s="270"/>
      <c r="Z1028" s="376">
        <v>2</v>
      </c>
      <c r="AB1028" s="83"/>
      <c r="AC1028" s="83"/>
      <c r="AD1028" s="83"/>
      <c r="AE1028" s="83"/>
      <c r="AF1028" s="83"/>
      <c r="AG1028" s="83"/>
      <c r="AH1028" s="83"/>
      <c r="AI1028" s="83"/>
      <c r="AJ1028" s="83"/>
      <c r="AK1028" s="83"/>
      <c r="AL1028" s="83"/>
      <c r="AM1028" s="83"/>
      <c r="AN1028" s="83"/>
      <c r="AO1028" s="83"/>
      <c r="AP1028" s="83"/>
      <c r="AQ1028" s="83"/>
      <c r="AR1028" s="83"/>
      <c r="AS1028" s="83"/>
      <c r="AT1028" s="83"/>
      <c r="AU1028" s="83"/>
      <c r="AV1028" s="83"/>
      <c r="AW1028" s="83"/>
      <c r="AX1028" s="83"/>
      <c r="AY1028" s="83"/>
      <c r="AZ1028" s="83"/>
      <c r="BA1028" s="83"/>
      <c r="BB1028" s="83"/>
    </row>
    <row r="1029" spans="10:54" s="228" customFormat="1" x14ac:dyDescent="0.2">
      <c r="J1029" s="361"/>
      <c r="K1029" s="360"/>
      <c r="L1029" s="343"/>
      <c r="M1029" s="343"/>
      <c r="N1029" s="170"/>
      <c r="O1029" s="170"/>
      <c r="P1029" s="170"/>
      <c r="Q1029" s="170"/>
      <c r="R1029" s="170"/>
      <c r="S1029" s="170"/>
      <c r="T1029" s="327">
        <v>1028</v>
      </c>
      <c r="U1029" s="373" t="s">
        <v>1106</v>
      </c>
      <c r="V1029" s="376">
        <v>2</v>
      </c>
      <c r="X1029" s="270"/>
      <c r="Y1029" s="270"/>
      <c r="Z1029" s="376">
        <v>2</v>
      </c>
      <c r="AB1029" s="83"/>
      <c r="AC1029" s="83"/>
      <c r="AD1029" s="83"/>
      <c r="AE1029" s="83"/>
      <c r="AF1029" s="83"/>
      <c r="AG1029" s="83"/>
      <c r="AH1029" s="83"/>
      <c r="AI1029" s="83"/>
      <c r="AJ1029" s="83"/>
      <c r="AK1029" s="83"/>
      <c r="AL1029" s="83"/>
      <c r="AM1029" s="83"/>
      <c r="AN1029" s="83"/>
      <c r="AO1029" s="83"/>
      <c r="AP1029" s="83"/>
      <c r="AQ1029" s="83"/>
      <c r="AR1029" s="83"/>
      <c r="AS1029" s="83"/>
      <c r="AT1029" s="83"/>
      <c r="AU1029" s="83"/>
      <c r="AV1029" s="83"/>
      <c r="AW1029" s="83"/>
      <c r="AX1029" s="83"/>
      <c r="AY1029" s="83"/>
      <c r="AZ1029" s="83"/>
      <c r="BA1029" s="83"/>
      <c r="BB1029" s="83"/>
    </row>
    <row r="1030" spans="10:54" s="228" customFormat="1" x14ac:dyDescent="0.2">
      <c r="J1030" s="361"/>
      <c r="K1030" s="360"/>
      <c r="L1030" s="343"/>
      <c r="M1030" s="343"/>
      <c r="N1030" s="170"/>
      <c r="O1030" s="170"/>
      <c r="P1030" s="170"/>
      <c r="Q1030" s="170"/>
      <c r="R1030" s="170"/>
      <c r="S1030" s="170"/>
      <c r="T1030" s="327">
        <v>1029</v>
      </c>
      <c r="U1030" s="373" t="s">
        <v>1107</v>
      </c>
      <c r="V1030" s="376">
        <v>2</v>
      </c>
      <c r="X1030" s="270"/>
      <c r="Y1030" s="270"/>
      <c r="Z1030" s="376">
        <v>2</v>
      </c>
      <c r="AB1030" s="83"/>
      <c r="AC1030" s="83"/>
      <c r="AD1030" s="83"/>
      <c r="AE1030" s="83"/>
      <c r="AF1030" s="83"/>
      <c r="AG1030" s="83"/>
      <c r="AH1030" s="83"/>
      <c r="AI1030" s="83"/>
      <c r="AJ1030" s="83"/>
      <c r="AK1030" s="83"/>
      <c r="AL1030" s="83"/>
      <c r="AM1030" s="83"/>
      <c r="AN1030" s="83"/>
      <c r="AO1030" s="83"/>
      <c r="AP1030" s="83"/>
      <c r="AQ1030" s="83"/>
      <c r="AR1030" s="83"/>
      <c r="AS1030" s="83"/>
      <c r="AT1030" s="83"/>
      <c r="AU1030" s="83"/>
      <c r="AV1030" s="83"/>
      <c r="AW1030" s="83"/>
      <c r="AX1030" s="83"/>
      <c r="AY1030" s="83"/>
      <c r="AZ1030" s="83"/>
      <c r="BA1030" s="83"/>
      <c r="BB1030" s="83"/>
    </row>
    <row r="1031" spans="10:54" s="228" customFormat="1" x14ac:dyDescent="0.2">
      <c r="J1031" s="361"/>
      <c r="K1031" s="360"/>
      <c r="L1031" s="343"/>
      <c r="M1031" s="343"/>
      <c r="N1031" s="170"/>
      <c r="O1031" s="170"/>
      <c r="P1031" s="170"/>
      <c r="Q1031" s="170"/>
      <c r="R1031" s="170"/>
      <c r="S1031" s="170"/>
      <c r="T1031" s="327">
        <v>1030</v>
      </c>
      <c r="U1031" s="373" t="s">
        <v>1108</v>
      </c>
      <c r="V1031" s="376">
        <v>2</v>
      </c>
      <c r="X1031" s="270"/>
      <c r="Y1031" s="270"/>
      <c r="Z1031" s="376">
        <v>2</v>
      </c>
      <c r="AB1031" s="83"/>
      <c r="AC1031" s="83"/>
      <c r="AD1031" s="83"/>
      <c r="AE1031" s="83"/>
      <c r="AF1031" s="83"/>
      <c r="AG1031" s="83"/>
      <c r="AH1031" s="83"/>
      <c r="AI1031" s="83"/>
      <c r="AJ1031" s="83"/>
      <c r="AK1031" s="83"/>
      <c r="AL1031" s="83"/>
      <c r="AM1031" s="83"/>
      <c r="AN1031" s="83"/>
      <c r="AO1031" s="83"/>
      <c r="AP1031" s="83"/>
      <c r="AQ1031" s="83"/>
      <c r="AR1031" s="83"/>
      <c r="AS1031" s="83"/>
      <c r="AT1031" s="83"/>
      <c r="AU1031" s="83"/>
      <c r="AV1031" s="83"/>
      <c r="AW1031" s="83"/>
      <c r="AX1031" s="83"/>
      <c r="AY1031" s="83"/>
      <c r="AZ1031" s="83"/>
      <c r="BA1031" s="83"/>
      <c r="BB1031" s="83"/>
    </row>
    <row r="1032" spans="10:54" s="228" customFormat="1" x14ac:dyDescent="0.2">
      <c r="J1032" s="361"/>
      <c r="K1032" s="360"/>
      <c r="L1032" s="343"/>
      <c r="M1032" s="343"/>
      <c r="N1032" s="170"/>
      <c r="O1032" s="170"/>
      <c r="P1032" s="170"/>
      <c r="Q1032" s="170"/>
      <c r="R1032" s="170"/>
      <c r="S1032" s="170"/>
      <c r="T1032" s="327">
        <v>1031</v>
      </c>
      <c r="U1032" s="373" t="s">
        <v>1109</v>
      </c>
      <c r="V1032" s="376">
        <v>2</v>
      </c>
      <c r="X1032" s="270"/>
      <c r="Y1032" s="270"/>
      <c r="Z1032" s="376">
        <v>2</v>
      </c>
      <c r="AB1032" s="83"/>
      <c r="AC1032" s="83"/>
      <c r="AD1032" s="83"/>
      <c r="AE1032" s="83"/>
      <c r="AF1032" s="83"/>
      <c r="AG1032" s="83"/>
      <c r="AH1032" s="83"/>
      <c r="AI1032" s="83"/>
      <c r="AJ1032" s="83"/>
      <c r="AK1032" s="83"/>
      <c r="AL1032" s="83"/>
      <c r="AM1032" s="83"/>
      <c r="AN1032" s="83"/>
      <c r="AO1032" s="83"/>
      <c r="AP1032" s="83"/>
      <c r="AQ1032" s="83"/>
      <c r="AR1032" s="83"/>
      <c r="AS1032" s="83"/>
      <c r="AT1032" s="83"/>
      <c r="AU1032" s="83"/>
      <c r="AV1032" s="83"/>
      <c r="AW1032" s="83"/>
      <c r="AX1032" s="83"/>
      <c r="AY1032" s="83"/>
      <c r="AZ1032" s="83"/>
      <c r="BA1032" s="83"/>
      <c r="BB1032" s="83"/>
    </row>
    <row r="1033" spans="10:54" s="228" customFormat="1" x14ac:dyDescent="0.2">
      <c r="J1033" s="361"/>
      <c r="K1033" s="360"/>
      <c r="L1033" s="343"/>
      <c r="M1033" s="343"/>
      <c r="N1033" s="170"/>
      <c r="O1033" s="170"/>
      <c r="P1033" s="170"/>
      <c r="Q1033" s="170"/>
      <c r="R1033" s="170"/>
      <c r="S1033" s="170"/>
      <c r="T1033" s="327">
        <v>1032</v>
      </c>
      <c r="U1033" s="373" t="s">
        <v>1110</v>
      </c>
      <c r="V1033" s="376">
        <v>2</v>
      </c>
      <c r="X1033" s="270"/>
      <c r="Y1033" s="270"/>
      <c r="Z1033" s="376">
        <v>2</v>
      </c>
      <c r="AB1033" s="83"/>
      <c r="AC1033" s="83"/>
      <c r="AD1033" s="83"/>
      <c r="AE1033" s="83"/>
      <c r="AF1033" s="83"/>
      <c r="AG1033" s="83"/>
      <c r="AH1033" s="83"/>
      <c r="AI1033" s="83"/>
      <c r="AJ1033" s="83"/>
      <c r="AK1033" s="83"/>
      <c r="AL1033" s="83"/>
      <c r="AM1033" s="83"/>
      <c r="AN1033" s="83"/>
      <c r="AO1033" s="83"/>
      <c r="AP1033" s="83"/>
      <c r="AQ1033" s="83"/>
      <c r="AR1033" s="83"/>
      <c r="AS1033" s="83"/>
      <c r="AT1033" s="83"/>
      <c r="AU1033" s="83"/>
      <c r="AV1033" s="83"/>
      <c r="AW1033" s="83"/>
      <c r="AX1033" s="83"/>
      <c r="AY1033" s="83"/>
      <c r="AZ1033" s="83"/>
      <c r="BA1033" s="83"/>
      <c r="BB1033" s="83"/>
    </row>
    <row r="1034" spans="10:54" s="228" customFormat="1" x14ac:dyDescent="0.2">
      <c r="J1034" s="361"/>
      <c r="K1034" s="360"/>
      <c r="L1034" s="343"/>
      <c r="M1034" s="343"/>
      <c r="N1034" s="170"/>
      <c r="O1034" s="170"/>
      <c r="P1034" s="170"/>
      <c r="Q1034" s="170"/>
      <c r="R1034" s="170"/>
      <c r="S1034" s="170"/>
      <c r="T1034" s="327">
        <v>1033</v>
      </c>
      <c r="U1034" s="373" t="s">
        <v>1111</v>
      </c>
      <c r="V1034" s="376">
        <v>2</v>
      </c>
      <c r="X1034" s="270"/>
      <c r="Y1034" s="270"/>
      <c r="Z1034" s="376">
        <v>2</v>
      </c>
      <c r="AB1034" s="83"/>
      <c r="AC1034" s="83"/>
      <c r="AD1034" s="83"/>
      <c r="AE1034" s="83"/>
      <c r="AF1034" s="83"/>
      <c r="AG1034" s="83"/>
      <c r="AH1034" s="83"/>
      <c r="AI1034" s="83"/>
      <c r="AJ1034" s="83"/>
      <c r="AK1034" s="83"/>
      <c r="AL1034" s="83"/>
      <c r="AM1034" s="83"/>
      <c r="AN1034" s="83"/>
      <c r="AO1034" s="83"/>
      <c r="AP1034" s="83"/>
      <c r="AQ1034" s="83"/>
      <c r="AR1034" s="83"/>
      <c r="AS1034" s="83"/>
      <c r="AT1034" s="83"/>
      <c r="AU1034" s="83"/>
      <c r="AV1034" s="83"/>
      <c r="AW1034" s="83"/>
      <c r="AX1034" s="83"/>
      <c r="AY1034" s="83"/>
      <c r="AZ1034" s="83"/>
      <c r="BA1034" s="83"/>
      <c r="BB1034" s="83"/>
    </row>
    <row r="1035" spans="10:54" s="228" customFormat="1" x14ac:dyDescent="0.2">
      <c r="J1035" s="361"/>
      <c r="K1035" s="360"/>
      <c r="L1035" s="343"/>
      <c r="M1035" s="343"/>
      <c r="N1035" s="170"/>
      <c r="O1035" s="170"/>
      <c r="P1035" s="170"/>
      <c r="Q1035" s="170"/>
      <c r="R1035" s="170"/>
      <c r="S1035" s="170"/>
      <c r="T1035" s="327">
        <v>1034</v>
      </c>
      <c r="U1035" s="373" t="s">
        <v>1112</v>
      </c>
      <c r="V1035" s="376">
        <v>2</v>
      </c>
      <c r="X1035" s="270"/>
      <c r="Y1035" s="270"/>
      <c r="Z1035" s="376">
        <v>2</v>
      </c>
      <c r="AB1035" s="83"/>
      <c r="AC1035" s="83"/>
      <c r="AD1035" s="83"/>
      <c r="AE1035" s="83"/>
      <c r="AF1035" s="83"/>
      <c r="AG1035" s="83"/>
      <c r="AH1035" s="83"/>
      <c r="AI1035" s="83"/>
      <c r="AJ1035" s="83"/>
      <c r="AK1035" s="83"/>
      <c r="AL1035" s="83"/>
      <c r="AM1035" s="83"/>
      <c r="AN1035" s="83"/>
      <c r="AO1035" s="83"/>
      <c r="AP1035" s="83"/>
      <c r="AQ1035" s="83"/>
      <c r="AR1035" s="83"/>
      <c r="AS1035" s="83"/>
      <c r="AT1035" s="83"/>
      <c r="AU1035" s="83"/>
      <c r="AV1035" s="83"/>
      <c r="AW1035" s="83"/>
      <c r="AX1035" s="83"/>
      <c r="AY1035" s="83"/>
      <c r="AZ1035" s="83"/>
      <c r="BA1035" s="83"/>
      <c r="BB1035" s="83"/>
    </row>
    <row r="1036" spans="10:54" s="228" customFormat="1" x14ac:dyDescent="0.2">
      <c r="J1036" s="361"/>
      <c r="K1036" s="360"/>
      <c r="L1036" s="343"/>
      <c r="M1036" s="343"/>
      <c r="N1036" s="170"/>
      <c r="O1036" s="170"/>
      <c r="P1036" s="170"/>
      <c r="Q1036" s="170"/>
      <c r="R1036" s="170"/>
      <c r="S1036" s="170"/>
      <c r="T1036" s="327">
        <v>1035</v>
      </c>
      <c r="U1036" s="373" t="s">
        <v>1113</v>
      </c>
      <c r="V1036" s="376">
        <v>2</v>
      </c>
      <c r="X1036" s="270"/>
      <c r="Y1036" s="270"/>
      <c r="Z1036" s="376">
        <v>2</v>
      </c>
      <c r="AB1036" s="83"/>
      <c r="AC1036" s="83"/>
      <c r="AD1036" s="83"/>
      <c r="AE1036" s="83"/>
      <c r="AF1036" s="83"/>
      <c r="AG1036" s="83"/>
      <c r="AH1036" s="83"/>
      <c r="AI1036" s="83"/>
      <c r="AJ1036" s="83"/>
      <c r="AK1036" s="83"/>
      <c r="AL1036" s="83"/>
      <c r="AM1036" s="83"/>
      <c r="AN1036" s="83"/>
      <c r="AO1036" s="83"/>
      <c r="AP1036" s="83"/>
      <c r="AQ1036" s="83"/>
      <c r="AR1036" s="83"/>
      <c r="AS1036" s="83"/>
      <c r="AT1036" s="83"/>
      <c r="AU1036" s="83"/>
      <c r="AV1036" s="83"/>
      <c r="AW1036" s="83"/>
      <c r="AX1036" s="83"/>
      <c r="AY1036" s="83"/>
      <c r="AZ1036" s="83"/>
      <c r="BA1036" s="83"/>
      <c r="BB1036" s="83"/>
    </row>
    <row r="1037" spans="10:54" s="228" customFormat="1" x14ac:dyDescent="0.2">
      <c r="J1037" s="361"/>
      <c r="K1037" s="360"/>
      <c r="L1037" s="343"/>
      <c r="M1037" s="343"/>
      <c r="N1037" s="170"/>
      <c r="O1037" s="170"/>
      <c r="P1037" s="170"/>
      <c r="Q1037" s="170"/>
      <c r="R1037" s="170"/>
      <c r="S1037" s="170"/>
      <c r="T1037" s="327">
        <v>1036</v>
      </c>
      <c r="U1037" s="373" t="s">
        <v>1114</v>
      </c>
      <c r="V1037" s="376">
        <v>2</v>
      </c>
      <c r="X1037" s="270"/>
      <c r="Y1037" s="270"/>
      <c r="Z1037" s="376">
        <v>2</v>
      </c>
      <c r="AB1037" s="83"/>
      <c r="AC1037" s="83"/>
      <c r="AD1037" s="83"/>
      <c r="AE1037" s="83"/>
      <c r="AF1037" s="83"/>
      <c r="AG1037" s="83"/>
      <c r="AH1037" s="83"/>
      <c r="AI1037" s="83"/>
      <c r="AJ1037" s="83"/>
      <c r="AK1037" s="83"/>
      <c r="AL1037" s="83"/>
      <c r="AM1037" s="83"/>
      <c r="AN1037" s="83"/>
      <c r="AO1037" s="83"/>
      <c r="AP1037" s="83"/>
      <c r="AQ1037" s="83"/>
      <c r="AR1037" s="83"/>
      <c r="AS1037" s="83"/>
      <c r="AT1037" s="83"/>
      <c r="AU1037" s="83"/>
      <c r="AV1037" s="83"/>
      <c r="AW1037" s="83"/>
      <c r="AX1037" s="83"/>
      <c r="AY1037" s="83"/>
      <c r="AZ1037" s="83"/>
      <c r="BA1037" s="83"/>
      <c r="BB1037" s="83"/>
    </row>
    <row r="1038" spans="10:54" s="228" customFormat="1" x14ac:dyDescent="0.2">
      <c r="J1038" s="361"/>
      <c r="K1038" s="360"/>
      <c r="L1038" s="343"/>
      <c r="M1038" s="343"/>
      <c r="N1038" s="170"/>
      <c r="O1038" s="170"/>
      <c r="P1038" s="170"/>
      <c r="Q1038" s="170"/>
      <c r="R1038" s="170"/>
      <c r="S1038" s="170"/>
      <c r="T1038" s="327">
        <v>1037</v>
      </c>
      <c r="U1038" s="373" t="s">
        <v>1115</v>
      </c>
      <c r="V1038" s="376">
        <v>2</v>
      </c>
      <c r="X1038" s="270"/>
      <c r="Y1038" s="270"/>
      <c r="Z1038" s="376">
        <v>2</v>
      </c>
      <c r="AB1038" s="83"/>
      <c r="AC1038" s="83"/>
      <c r="AD1038" s="83"/>
      <c r="AE1038" s="83"/>
      <c r="AF1038" s="83"/>
      <c r="AG1038" s="83"/>
      <c r="AH1038" s="83"/>
      <c r="AI1038" s="83"/>
      <c r="AJ1038" s="83"/>
      <c r="AK1038" s="83"/>
      <c r="AL1038" s="83"/>
      <c r="AM1038" s="83"/>
      <c r="AN1038" s="83"/>
      <c r="AO1038" s="83"/>
      <c r="AP1038" s="83"/>
      <c r="AQ1038" s="83"/>
      <c r="AR1038" s="83"/>
      <c r="AS1038" s="83"/>
      <c r="AT1038" s="83"/>
      <c r="AU1038" s="83"/>
      <c r="AV1038" s="83"/>
      <c r="AW1038" s="83"/>
      <c r="AX1038" s="83"/>
      <c r="AY1038" s="83"/>
      <c r="AZ1038" s="83"/>
      <c r="BA1038" s="83"/>
      <c r="BB1038" s="83"/>
    </row>
    <row r="1039" spans="10:54" s="228" customFormat="1" x14ac:dyDescent="0.2">
      <c r="J1039" s="361"/>
      <c r="K1039" s="360"/>
      <c r="L1039" s="343"/>
      <c r="M1039" s="343"/>
      <c r="N1039" s="170"/>
      <c r="O1039" s="170"/>
      <c r="P1039" s="170"/>
      <c r="Q1039" s="170"/>
      <c r="R1039" s="170"/>
      <c r="S1039" s="170"/>
      <c r="T1039" s="327">
        <v>1038</v>
      </c>
      <c r="U1039" s="373" t="s">
        <v>1116</v>
      </c>
      <c r="V1039" s="376">
        <v>2</v>
      </c>
      <c r="X1039" s="270"/>
      <c r="Y1039" s="270"/>
      <c r="Z1039" s="376">
        <v>2</v>
      </c>
      <c r="AB1039" s="83"/>
      <c r="AC1039" s="83"/>
      <c r="AD1039" s="83"/>
      <c r="AE1039" s="83"/>
      <c r="AF1039" s="83"/>
      <c r="AG1039" s="83"/>
      <c r="AH1039" s="83"/>
      <c r="AI1039" s="83"/>
      <c r="AJ1039" s="83"/>
      <c r="AK1039" s="83"/>
      <c r="AL1039" s="83"/>
      <c r="AM1039" s="83"/>
      <c r="AN1039" s="83"/>
      <c r="AO1039" s="83"/>
      <c r="AP1039" s="83"/>
      <c r="AQ1039" s="83"/>
      <c r="AR1039" s="83"/>
      <c r="AS1039" s="83"/>
      <c r="AT1039" s="83"/>
      <c r="AU1039" s="83"/>
      <c r="AV1039" s="83"/>
      <c r="AW1039" s="83"/>
      <c r="AX1039" s="83"/>
      <c r="AY1039" s="83"/>
      <c r="AZ1039" s="83"/>
      <c r="BA1039" s="83"/>
      <c r="BB1039" s="83"/>
    </row>
    <row r="1040" spans="10:54" s="228" customFormat="1" x14ac:dyDescent="0.2">
      <c r="J1040" s="361"/>
      <c r="K1040" s="360"/>
      <c r="L1040" s="343"/>
      <c r="M1040" s="343"/>
      <c r="N1040" s="170"/>
      <c r="O1040" s="170"/>
      <c r="P1040" s="170"/>
      <c r="Q1040" s="170"/>
      <c r="R1040" s="170"/>
      <c r="S1040" s="170"/>
      <c r="T1040" s="327">
        <v>1039</v>
      </c>
      <c r="U1040" s="373" t="s">
        <v>1117</v>
      </c>
      <c r="V1040" s="376">
        <v>2</v>
      </c>
      <c r="X1040" s="270"/>
      <c r="Y1040" s="270"/>
      <c r="Z1040" s="376">
        <v>2</v>
      </c>
      <c r="AB1040" s="83"/>
      <c r="AC1040" s="83"/>
      <c r="AD1040" s="83"/>
      <c r="AE1040" s="83"/>
      <c r="AF1040" s="83"/>
      <c r="AG1040" s="83"/>
      <c r="AH1040" s="83"/>
      <c r="AI1040" s="83"/>
      <c r="AJ1040" s="83"/>
      <c r="AK1040" s="83"/>
      <c r="AL1040" s="83"/>
      <c r="AM1040" s="83"/>
      <c r="AN1040" s="83"/>
      <c r="AO1040" s="83"/>
      <c r="AP1040" s="83"/>
      <c r="AQ1040" s="83"/>
      <c r="AR1040" s="83"/>
      <c r="AS1040" s="83"/>
      <c r="AT1040" s="83"/>
      <c r="AU1040" s="83"/>
      <c r="AV1040" s="83"/>
      <c r="AW1040" s="83"/>
      <c r="AX1040" s="83"/>
      <c r="AY1040" s="83"/>
      <c r="AZ1040" s="83"/>
      <c r="BA1040" s="83"/>
      <c r="BB1040" s="83"/>
    </row>
    <row r="1041" spans="10:54" s="228" customFormat="1" x14ac:dyDescent="0.2">
      <c r="J1041" s="361"/>
      <c r="K1041" s="360"/>
      <c r="L1041" s="343"/>
      <c r="M1041" s="343"/>
      <c r="N1041" s="170"/>
      <c r="O1041" s="170"/>
      <c r="P1041" s="170"/>
      <c r="Q1041" s="170"/>
      <c r="R1041" s="170"/>
      <c r="S1041" s="170"/>
      <c r="T1041" s="327">
        <v>1040</v>
      </c>
      <c r="U1041" s="373" t="s">
        <v>1118</v>
      </c>
      <c r="V1041" s="376">
        <v>2</v>
      </c>
      <c r="X1041" s="270"/>
      <c r="Y1041" s="270"/>
      <c r="Z1041" s="376">
        <v>2</v>
      </c>
      <c r="AB1041" s="83"/>
      <c r="AC1041" s="83"/>
      <c r="AD1041" s="83"/>
      <c r="AE1041" s="83"/>
      <c r="AF1041" s="83"/>
      <c r="AG1041" s="83"/>
      <c r="AH1041" s="83"/>
      <c r="AI1041" s="83"/>
      <c r="AJ1041" s="83"/>
      <c r="AK1041" s="83"/>
      <c r="AL1041" s="83"/>
      <c r="AM1041" s="83"/>
      <c r="AN1041" s="83"/>
      <c r="AO1041" s="83"/>
      <c r="AP1041" s="83"/>
      <c r="AQ1041" s="83"/>
      <c r="AR1041" s="83"/>
      <c r="AS1041" s="83"/>
      <c r="AT1041" s="83"/>
      <c r="AU1041" s="83"/>
      <c r="AV1041" s="83"/>
      <c r="AW1041" s="83"/>
      <c r="AX1041" s="83"/>
      <c r="AY1041" s="83"/>
      <c r="AZ1041" s="83"/>
      <c r="BA1041" s="83"/>
      <c r="BB1041" s="83"/>
    </row>
    <row r="1042" spans="10:54" s="228" customFormat="1" x14ac:dyDescent="0.2">
      <c r="J1042" s="361"/>
      <c r="K1042" s="360"/>
      <c r="L1042" s="343"/>
      <c r="M1042" s="343"/>
      <c r="N1042" s="170"/>
      <c r="O1042" s="170"/>
      <c r="P1042" s="170"/>
      <c r="Q1042" s="170"/>
      <c r="R1042" s="170"/>
      <c r="S1042" s="170"/>
      <c r="T1042" s="327">
        <v>1041</v>
      </c>
      <c r="U1042" s="373" t="s">
        <v>1119</v>
      </c>
      <c r="V1042" s="376">
        <v>2</v>
      </c>
      <c r="X1042" s="270"/>
      <c r="Y1042" s="270"/>
      <c r="Z1042" s="376">
        <v>2</v>
      </c>
      <c r="AB1042" s="83"/>
      <c r="AC1042" s="83"/>
      <c r="AD1042" s="83"/>
      <c r="AE1042" s="83"/>
      <c r="AF1042" s="83"/>
      <c r="AG1042" s="83"/>
      <c r="AH1042" s="83"/>
      <c r="AI1042" s="83"/>
      <c r="AJ1042" s="83"/>
      <c r="AK1042" s="83"/>
      <c r="AL1042" s="83"/>
      <c r="AM1042" s="83"/>
      <c r="AN1042" s="83"/>
      <c r="AO1042" s="83"/>
      <c r="AP1042" s="83"/>
      <c r="AQ1042" s="83"/>
      <c r="AR1042" s="83"/>
      <c r="AS1042" s="83"/>
      <c r="AT1042" s="83"/>
      <c r="AU1042" s="83"/>
      <c r="AV1042" s="83"/>
      <c r="AW1042" s="83"/>
      <c r="AX1042" s="83"/>
      <c r="AY1042" s="83"/>
      <c r="AZ1042" s="83"/>
      <c r="BA1042" s="83"/>
      <c r="BB1042" s="83"/>
    </row>
    <row r="1043" spans="10:54" s="228" customFormat="1" x14ac:dyDescent="0.2">
      <c r="J1043" s="361"/>
      <c r="K1043" s="360"/>
      <c r="L1043" s="343"/>
      <c r="M1043" s="343"/>
      <c r="N1043" s="170"/>
      <c r="O1043" s="170"/>
      <c r="P1043" s="170"/>
      <c r="Q1043" s="170"/>
      <c r="R1043" s="170"/>
      <c r="S1043" s="170"/>
      <c r="T1043" s="327">
        <v>1042</v>
      </c>
      <c r="U1043" s="373" t="s">
        <v>1120</v>
      </c>
      <c r="V1043" s="376">
        <v>2</v>
      </c>
      <c r="X1043" s="270"/>
      <c r="Y1043" s="270"/>
      <c r="Z1043" s="376">
        <v>2</v>
      </c>
      <c r="AB1043" s="83"/>
      <c r="AC1043" s="83"/>
      <c r="AD1043" s="83"/>
      <c r="AE1043" s="83"/>
      <c r="AF1043" s="83"/>
      <c r="AG1043" s="83"/>
      <c r="AH1043" s="83"/>
      <c r="AI1043" s="83"/>
      <c r="AJ1043" s="83"/>
      <c r="AK1043" s="83"/>
      <c r="AL1043" s="83"/>
      <c r="AM1043" s="83"/>
      <c r="AN1043" s="83"/>
      <c r="AO1043" s="83"/>
      <c r="AP1043" s="83"/>
      <c r="AQ1043" s="83"/>
      <c r="AR1043" s="83"/>
      <c r="AS1043" s="83"/>
      <c r="AT1043" s="83"/>
      <c r="AU1043" s="83"/>
      <c r="AV1043" s="83"/>
      <c r="AW1043" s="83"/>
      <c r="AX1043" s="83"/>
      <c r="AY1043" s="83"/>
      <c r="AZ1043" s="83"/>
      <c r="BA1043" s="83"/>
      <c r="BB1043" s="83"/>
    </row>
    <row r="1044" spans="10:54" s="228" customFormat="1" x14ac:dyDescent="0.2">
      <c r="J1044" s="361"/>
      <c r="K1044" s="360"/>
      <c r="L1044" s="343"/>
      <c r="M1044" s="343"/>
      <c r="N1044" s="170"/>
      <c r="O1044" s="170"/>
      <c r="P1044" s="170"/>
      <c r="Q1044" s="170"/>
      <c r="R1044" s="170"/>
      <c r="S1044" s="170"/>
      <c r="T1044" s="327">
        <v>1043</v>
      </c>
      <c r="U1044" s="373" t="s">
        <v>1121</v>
      </c>
      <c r="V1044" s="376">
        <v>2</v>
      </c>
      <c r="X1044" s="270"/>
      <c r="Y1044" s="270"/>
      <c r="Z1044" s="376">
        <v>2</v>
      </c>
      <c r="AB1044" s="83"/>
      <c r="AC1044" s="83"/>
      <c r="AD1044" s="83"/>
      <c r="AE1044" s="83"/>
      <c r="AF1044" s="83"/>
      <c r="AG1044" s="83"/>
      <c r="AH1044" s="83"/>
      <c r="AI1044" s="83"/>
      <c r="AJ1044" s="83"/>
      <c r="AK1044" s="83"/>
      <c r="AL1044" s="83"/>
      <c r="AM1044" s="83"/>
      <c r="AN1044" s="83"/>
      <c r="AO1044" s="83"/>
      <c r="AP1044" s="83"/>
      <c r="AQ1044" s="83"/>
      <c r="AR1044" s="83"/>
      <c r="AS1044" s="83"/>
      <c r="AT1044" s="83"/>
      <c r="AU1044" s="83"/>
      <c r="AV1044" s="83"/>
      <c r="AW1044" s="83"/>
      <c r="AX1044" s="83"/>
      <c r="AY1044" s="83"/>
      <c r="AZ1044" s="83"/>
      <c r="BA1044" s="83"/>
      <c r="BB1044" s="83"/>
    </row>
    <row r="1045" spans="10:54" s="228" customFormat="1" x14ac:dyDescent="0.2">
      <c r="J1045" s="361"/>
      <c r="K1045" s="360"/>
      <c r="L1045" s="343"/>
      <c r="M1045" s="343"/>
      <c r="N1045" s="170"/>
      <c r="O1045" s="170"/>
      <c r="P1045" s="170"/>
      <c r="Q1045" s="170"/>
      <c r="R1045" s="170"/>
      <c r="S1045" s="170"/>
      <c r="T1045" s="327">
        <v>1044</v>
      </c>
      <c r="U1045" s="373" t="s">
        <v>1122</v>
      </c>
      <c r="V1045" s="376">
        <v>2</v>
      </c>
      <c r="X1045" s="270"/>
      <c r="Y1045" s="270"/>
      <c r="Z1045" s="376">
        <v>2</v>
      </c>
      <c r="AB1045" s="83"/>
      <c r="AC1045" s="83"/>
      <c r="AD1045" s="83"/>
      <c r="AE1045" s="83"/>
      <c r="AF1045" s="83"/>
      <c r="AG1045" s="83"/>
      <c r="AH1045" s="83"/>
      <c r="AI1045" s="83"/>
      <c r="AJ1045" s="83"/>
      <c r="AK1045" s="83"/>
      <c r="AL1045" s="83"/>
      <c r="AM1045" s="83"/>
      <c r="AN1045" s="83"/>
      <c r="AO1045" s="83"/>
      <c r="AP1045" s="83"/>
      <c r="AQ1045" s="83"/>
      <c r="AR1045" s="83"/>
      <c r="AS1045" s="83"/>
      <c r="AT1045" s="83"/>
      <c r="AU1045" s="83"/>
      <c r="AV1045" s="83"/>
      <c r="AW1045" s="83"/>
      <c r="AX1045" s="83"/>
      <c r="AY1045" s="83"/>
      <c r="AZ1045" s="83"/>
      <c r="BA1045" s="83"/>
      <c r="BB1045" s="83"/>
    </row>
    <row r="1046" spans="10:54" s="228" customFormat="1" x14ac:dyDescent="0.2">
      <c r="J1046" s="361"/>
      <c r="K1046" s="360"/>
      <c r="L1046" s="343"/>
      <c r="M1046" s="343"/>
      <c r="N1046" s="170"/>
      <c r="O1046" s="170"/>
      <c r="P1046" s="170"/>
      <c r="Q1046" s="170"/>
      <c r="R1046" s="170"/>
      <c r="S1046" s="170"/>
      <c r="T1046" s="327">
        <v>1045</v>
      </c>
      <c r="U1046" s="373" t="s">
        <v>1123</v>
      </c>
      <c r="V1046" s="376">
        <v>2</v>
      </c>
      <c r="X1046" s="270"/>
      <c r="Y1046" s="270"/>
      <c r="Z1046" s="376">
        <v>2</v>
      </c>
      <c r="AB1046" s="83"/>
      <c r="AC1046" s="83"/>
      <c r="AD1046" s="83"/>
      <c r="AE1046" s="83"/>
      <c r="AF1046" s="83"/>
      <c r="AG1046" s="83"/>
      <c r="AH1046" s="83"/>
      <c r="AI1046" s="83"/>
      <c r="AJ1046" s="83"/>
      <c r="AK1046" s="83"/>
      <c r="AL1046" s="83"/>
      <c r="AM1046" s="83"/>
      <c r="AN1046" s="83"/>
      <c r="AO1046" s="83"/>
      <c r="AP1046" s="83"/>
      <c r="AQ1046" s="83"/>
      <c r="AR1046" s="83"/>
      <c r="AS1046" s="83"/>
      <c r="AT1046" s="83"/>
      <c r="AU1046" s="83"/>
      <c r="AV1046" s="83"/>
      <c r="AW1046" s="83"/>
      <c r="AX1046" s="83"/>
      <c r="AY1046" s="83"/>
      <c r="AZ1046" s="83"/>
      <c r="BA1046" s="83"/>
      <c r="BB1046" s="83"/>
    </row>
    <row r="1047" spans="10:54" s="228" customFormat="1" x14ac:dyDescent="0.2">
      <c r="J1047" s="361"/>
      <c r="K1047" s="360"/>
      <c r="L1047" s="343"/>
      <c r="M1047" s="343"/>
      <c r="N1047" s="170"/>
      <c r="O1047" s="170"/>
      <c r="P1047" s="170"/>
      <c r="Q1047" s="170"/>
      <c r="R1047" s="170"/>
      <c r="S1047" s="170"/>
      <c r="T1047" s="327">
        <v>1046</v>
      </c>
      <c r="U1047" s="373" t="s">
        <v>1124</v>
      </c>
      <c r="V1047" s="376">
        <v>2</v>
      </c>
      <c r="X1047" s="270"/>
      <c r="Y1047" s="270"/>
      <c r="Z1047" s="376">
        <v>2</v>
      </c>
      <c r="AB1047" s="83"/>
      <c r="AC1047" s="83"/>
      <c r="AD1047" s="83"/>
      <c r="AE1047" s="83"/>
      <c r="AF1047" s="83"/>
      <c r="AG1047" s="83"/>
      <c r="AH1047" s="83"/>
      <c r="AI1047" s="83"/>
      <c r="AJ1047" s="83"/>
      <c r="AK1047" s="83"/>
      <c r="AL1047" s="83"/>
      <c r="AM1047" s="83"/>
      <c r="AN1047" s="83"/>
      <c r="AO1047" s="83"/>
      <c r="AP1047" s="83"/>
      <c r="AQ1047" s="83"/>
      <c r="AR1047" s="83"/>
      <c r="AS1047" s="83"/>
      <c r="AT1047" s="83"/>
      <c r="AU1047" s="83"/>
      <c r="AV1047" s="83"/>
      <c r="AW1047" s="83"/>
      <c r="AX1047" s="83"/>
      <c r="AY1047" s="83"/>
      <c r="AZ1047" s="83"/>
      <c r="BA1047" s="83"/>
      <c r="BB1047" s="83"/>
    </row>
    <row r="1048" spans="10:54" s="228" customFormat="1" x14ac:dyDescent="0.2">
      <c r="J1048" s="361"/>
      <c r="K1048" s="360"/>
      <c r="L1048" s="343"/>
      <c r="M1048" s="343"/>
      <c r="N1048" s="170"/>
      <c r="O1048" s="170"/>
      <c r="P1048" s="170"/>
      <c r="Q1048" s="170"/>
      <c r="R1048" s="170"/>
      <c r="S1048" s="170"/>
      <c r="T1048" s="327">
        <v>1047</v>
      </c>
      <c r="U1048" s="373" t="s">
        <v>1125</v>
      </c>
      <c r="V1048" s="376">
        <v>2</v>
      </c>
      <c r="X1048" s="270"/>
      <c r="Y1048" s="270"/>
      <c r="Z1048" s="376">
        <v>2</v>
      </c>
      <c r="AB1048" s="83"/>
      <c r="AC1048" s="83"/>
      <c r="AD1048" s="83"/>
      <c r="AE1048" s="83"/>
      <c r="AF1048" s="83"/>
      <c r="AG1048" s="83"/>
      <c r="AH1048" s="83"/>
      <c r="AI1048" s="83"/>
      <c r="AJ1048" s="83"/>
      <c r="AK1048" s="83"/>
      <c r="AL1048" s="83"/>
      <c r="AM1048" s="83"/>
      <c r="AN1048" s="83"/>
      <c r="AO1048" s="83"/>
      <c r="AP1048" s="83"/>
      <c r="AQ1048" s="83"/>
      <c r="AR1048" s="83"/>
      <c r="AS1048" s="83"/>
      <c r="AT1048" s="83"/>
      <c r="AU1048" s="83"/>
      <c r="AV1048" s="83"/>
      <c r="AW1048" s="83"/>
      <c r="AX1048" s="83"/>
      <c r="AY1048" s="83"/>
      <c r="AZ1048" s="83"/>
      <c r="BA1048" s="83"/>
      <c r="BB1048" s="83"/>
    </row>
    <row r="1049" spans="10:54" s="228" customFormat="1" x14ac:dyDescent="0.2">
      <c r="J1049" s="361"/>
      <c r="K1049" s="360"/>
      <c r="L1049" s="343"/>
      <c r="M1049" s="343"/>
      <c r="N1049" s="170"/>
      <c r="O1049" s="170"/>
      <c r="P1049" s="170"/>
      <c r="Q1049" s="170"/>
      <c r="R1049" s="170"/>
      <c r="S1049" s="170"/>
      <c r="T1049" s="327">
        <v>1048</v>
      </c>
      <c r="U1049" s="373" t="s">
        <v>1126</v>
      </c>
      <c r="V1049" s="376">
        <v>1</v>
      </c>
      <c r="X1049" s="270"/>
      <c r="Y1049" s="270"/>
      <c r="Z1049" s="376">
        <v>1</v>
      </c>
      <c r="AB1049" s="83"/>
      <c r="AC1049" s="83"/>
      <c r="AD1049" s="83"/>
      <c r="AE1049" s="83"/>
      <c r="AF1049" s="83"/>
      <c r="AG1049" s="83"/>
      <c r="AH1049" s="83"/>
      <c r="AI1049" s="83"/>
      <c r="AJ1049" s="83"/>
      <c r="AK1049" s="83"/>
      <c r="AL1049" s="83"/>
      <c r="AM1049" s="83"/>
      <c r="AN1049" s="83"/>
      <c r="AO1049" s="83"/>
      <c r="AP1049" s="83"/>
      <c r="AQ1049" s="83"/>
      <c r="AR1049" s="83"/>
      <c r="AS1049" s="83"/>
      <c r="AT1049" s="83"/>
      <c r="AU1049" s="83"/>
      <c r="AV1049" s="83"/>
      <c r="AW1049" s="83"/>
      <c r="AX1049" s="83"/>
      <c r="AY1049" s="83"/>
      <c r="AZ1049" s="83"/>
      <c r="BA1049" s="83"/>
      <c r="BB1049" s="83"/>
    </row>
    <row r="1050" spans="10:54" s="228" customFormat="1" x14ac:dyDescent="0.2">
      <c r="J1050" s="361"/>
      <c r="K1050" s="360"/>
      <c r="L1050" s="343"/>
      <c r="M1050" s="343"/>
      <c r="N1050" s="170"/>
      <c r="O1050" s="170"/>
      <c r="P1050" s="170"/>
      <c r="Q1050" s="170"/>
      <c r="R1050" s="170"/>
      <c r="S1050" s="170"/>
      <c r="T1050" s="327">
        <v>1049</v>
      </c>
      <c r="U1050" s="373" t="s">
        <v>1127</v>
      </c>
      <c r="V1050" s="376">
        <v>2</v>
      </c>
      <c r="X1050" s="270"/>
      <c r="Y1050" s="270"/>
      <c r="Z1050" s="376">
        <v>2</v>
      </c>
      <c r="AB1050" s="83"/>
      <c r="AC1050" s="83"/>
      <c r="AD1050" s="83"/>
      <c r="AE1050" s="83"/>
      <c r="AF1050" s="83"/>
      <c r="AG1050" s="83"/>
      <c r="AH1050" s="83"/>
      <c r="AI1050" s="83"/>
      <c r="AJ1050" s="83"/>
      <c r="AK1050" s="83"/>
      <c r="AL1050" s="83"/>
      <c r="AM1050" s="83"/>
      <c r="AN1050" s="83"/>
      <c r="AO1050" s="83"/>
      <c r="AP1050" s="83"/>
      <c r="AQ1050" s="83"/>
      <c r="AR1050" s="83"/>
      <c r="AS1050" s="83"/>
      <c r="AT1050" s="83"/>
      <c r="AU1050" s="83"/>
      <c r="AV1050" s="83"/>
      <c r="AW1050" s="83"/>
      <c r="AX1050" s="83"/>
      <c r="AY1050" s="83"/>
      <c r="AZ1050" s="83"/>
      <c r="BA1050" s="83"/>
      <c r="BB1050" s="83"/>
    </row>
    <row r="1051" spans="10:54" s="228" customFormat="1" x14ac:dyDescent="0.2">
      <c r="J1051" s="361"/>
      <c r="K1051" s="360"/>
      <c r="L1051" s="343"/>
      <c r="M1051" s="343"/>
      <c r="N1051" s="170"/>
      <c r="O1051" s="170"/>
      <c r="P1051" s="170"/>
      <c r="Q1051" s="170"/>
      <c r="R1051" s="170"/>
      <c r="S1051" s="170"/>
      <c r="T1051" s="327">
        <v>1050</v>
      </c>
      <c r="U1051" s="373" t="s">
        <v>1128</v>
      </c>
      <c r="V1051" s="376">
        <v>2</v>
      </c>
      <c r="X1051" s="270"/>
      <c r="Y1051" s="270"/>
      <c r="Z1051" s="376">
        <v>2</v>
      </c>
      <c r="AB1051" s="83"/>
      <c r="AC1051" s="83"/>
      <c r="AD1051" s="83"/>
      <c r="AE1051" s="83"/>
      <c r="AF1051" s="83"/>
      <c r="AG1051" s="83"/>
      <c r="AH1051" s="83"/>
      <c r="AI1051" s="83"/>
      <c r="AJ1051" s="83"/>
      <c r="AK1051" s="83"/>
      <c r="AL1051" s="83"/>
      <c r="AM1051" s="83"/>
      <c r="AN1051" s="83"/>
      <c r="AO1051" s="83"/>
      <c r="AP1051" s="83"/>
      <c r="AQ1051" s="83"/>
      <c r="AR1051" s="83"/>
      <c r="AS1051" s="83"/>
      <c r="AT1051" s="83"/>
      <c r="AU1051" s="83"/>
      <c r="AV1051" s="83"/>
      <c r="AW1051" s="83"/>
      <c r="AX1051" s="83"/>
      <c r="AY1051" s="83"/>
      <c r="AZ1051" s="83"/>
      <c r="BA1051" s="83"/>
      <c r="BB1051" s="83"/>
    </row>
    <row r="1052" spans="10:54" s="228" customFormat="1" x14ac:dyDescent="0.2">
      <c r="J1052" s="361"/>
      <c r="K1052" s="360"/>
      <c r="L1052" s="343"/>
      <c r="M1052" s="343"/>
      <c r="N1052" s="170"/>
      <c r="O1052" s="170"/>
      <c r="P1052" s="170"/>
      <c r="Q1052" s="170"/>
      <c r="R1052" s="170"/>
      <c r="S1052" s="170"/>
      <c r="T1052" s="327">
        <v>1051</v>
      </c>
      <c r="U1052" s="373" t="s">
        <v>1129</v>
      </c>
      <c r="V1052" s="376">
        <v>2</v>
      </c>
      <c r="X1052" s="270"/>
      <c r="Y1052" s="270"/>
      <c r="Z1052" s="376">
        <v>2</v>
      </c>
      <c r="AB1052" s="83"/>
      <c r="AC1052" s="83"/>
      <c r="AD1052" s="83"/>
      <c r="AE1052" s="83"/>
      <c r="AF1052" s="83"/>
      <c r="AG1052" s="83"/>
      <c r="AH1052" s="83"/>
      <c r="AI1052" s="83"/>
      <c r="AJ1052" s="83"/>
      <c r="AK1052" s="83"/>
      <c r="AL1052" s="83"/>
      <c r="AM1052" s="83"/>
      <c r="AN1052" s="83"/>
      <c r="AO1052" s="83"/>
      <c r="AP1052" s="83"/>
      <c r="AQ1052" s="83"/>
      <c r="AR1052" s="83"/>
      <c r="AS1052" s="83"/>
      <c r="AT1052" s="83"/>
      <c r="AU1052" s="83"/>
      <c r="AV1052" s="83"/>
      <c r="AW1052" s="83"/>
      <c r="AX1052" s="83"/>
      <c r="AY1052" s="83"/>
      <c r="AZ1052" s="83"/>
      <c r="BA1052" s="83"/>
      <c r="BB1052" s="83"/>
    </row>
    <row r="1053" spans="10:54" s="228" customFormat="1" x14ac:dyDescent="0.2">
      <c r="J1053" s="361"/>
      <c r="K1053" s="360"/>
      <c r="L1053" s="343"/>
      <c r="M1053" s="343"/>
      <c r="N1053" s="170"/>
      <c r="O1053" s="170"/>
      <c r="P1053" s="170"/>
      <c r="Q1053" s="170"/>
      <c r="R1053" s="170"/>
      <c r="S1053" s="170"/>
      <c r="T1053" s="327">
        <v>1052</v>
      </c>
      <c r="U1053" s="373" t="s">
        <v>1130</v>
      </c>
      <c r="V1053" s="376">
        <v>2</v>
      </c>
      <c r="X1053" s="270"/>
      <c r="Y1053" s="270"/>
      <c r="Z1053" s="376">
        <v>2</v>
      </c>
      <c r="AB1053" s="83"/>
      <c r="AC1053" s="83"/>
      <c r="AD1053" s="83"/>
      <c r="AE1053" s="83"/>
      <c r="AF1053" s="83"/>
      <c r="AG1053" s="83"/>
      <c r="AH1053" s="83"/>
      <c r="AI1053" s="83"/>
      <c r="AJ1053" s="83"/>
      <c r="AK1053" s="83"/>
      <c r="AL1053" s="83"/>
      <c r="AM1053" s="83"/>
      <c r="AN1053" s="83"/>
      <c r="AO1053" s="83"/>
      <c r="AP1053" s="83"/>
      <c r="AQ1053" s="83"/>
      <c r="AR1053" s="83"/>
      <c r="AS1053" s="83"/>
      <c r="AT1053" s="83"/>
      <c r="AU1053" s="83"/>
      <c r="AV1053" s="83"/>
      <c r="AW1053" s="83"/>
      <c r="AX1053" s="83"/>
      <c r="AY1053" s="83"/>
      <c r="AZ1053" s="83"/>
      <c r="BA1053" s="83"/>
      <c r="BB1053" s="83"/>
    </row>
    <row r="1054" spans="10:54" s="228" customFormat="1" x14ac:dyDescent="0.2">
      <c r="J1054" s="361"/>
      <c r="K1054" s="360"/>
      <c r="L1054" s="343"/>
      <c r="M1054" s="343"/>
      <c r="N1054" s="170"/>
      <c r="O1054" s="170"/>
      <c r="P1054" s="170"/>
      <c r="Q1054" s="170"/>
      <c r="R1054" s="170"/>
      <c r="S1054" s="170"/>
      <c r="T1054" s="327">
        <v>1053</v>
      </c>
      <c r="U1054" s="373" t="s">
        <v>1131</v>
      </c>
      <c r="V1054" s="376">
        <v>2</v>
      </c>
      <c r="X1054" s="270"/>
      <c r="Y1054" s="270"/>
      <c r="Z1054" s="376">
        <v>2</v>
      </c>
      <c r="AB1054" s="83"/>
      <c r="AC1054" s="83"/>
      <c r="AD1054" s="83"/>
      <c r="AE1054" s="83"/>
      <c r="AF1054" s="83"/>
      <c r="AG1054" s="83"/>
      <c r="AH1054" s="83"/>
      <c r="AI1054" s="83"/>
      <c r="AJ1054" s="83"/>
      <c r="AK1054" s="83"/>
      <c r="AL1054" s="83"/>
      <c r="AM1054" s="83"/>
      <c r="AN1054" s="83"/>
      <c r="AO1054" s="83"/>
      <c r="AP1054" s="83"/>
      <c r="AQ1054" s="83"/>
      <c r="AR1054" s="83"/>
      <c r="AS1054" s="83"/>
      <c r="AT1054" s="83"/>
      <c r="AU1054" s="83"/>
      <c r="AV1054" s="83"/>
      <c r="AW1054" s="83"/>
      <c r="AX1054" s="83"/>
      <c r="AY1054" s="83"/>
      <c r="AZ1054" s="83"/>
      <c r="BA1054" s="83"/>
      <c r="BB1054" s="83"/>
    </row>
    <row r="1055" spans="10:54" s="228" customFormat="1" x14ac:dyDescent="0.2">
      <c r="J1055" s="361"/>
      <c r="K1055" s="360"/>
      <c r="L1055" s="343"/>
      <c r="M1055" s="343"/>
      <c r="N1055" s="170"/>
      <c r="O1055" s="170"/>
      <c r="P1055" s="170"/>
      <c r="Q1055" s="170"/>
      <c r="R1055" s="170"/>
      <c r="S1055" s="170"/>
      <c r="T1055" s="327">
        <v>1054</v>
      </c>
      <c r="U1055" s="373" t="s">
        <v>1132</v>
      </c>
      <c r="V1055" s="376">
        <v>2</v>
      </c>
      <c r="X1055" s="270"/>
      <c r="Y1055" s="270"/>
      <c r="Z1055" s="376">
        <v>2</v>
      </c>
      <c r="AB1055" s="83"/>
      <c r="AC1055" s="83"/>
      <c r="AD1055" s="83"/>
      <c r="AE1055" s="83"/>
      <c r="AF1055" s="83"/>
      <c r="AG1055" s="83"/>
      <c r="AH1055" s="83"/>
      <c r="AI1055" s="83"/>
      <c r="AJ1055" s="83"/>
      <c r="AK1055" s="83"/>
      <c r="AL1055" s="83"/>
      <c r="AM1055" s="83"/>
      <c r="AN1055" s="83"/>
      <c r="AO1055" s="83"/>
      <c r="AP1055" s="83"/>
      <c r="AQ1055" s="83"/>
      <c r="AR1055" s="83"/>
      <c r="AS1055" s="83"/>
      <c r="AT1055" s="83"/>
      <c r="AU1055" s="83"/>
      <c r="AV1055" s="83"/>
      <c r="AW1055" s="83"/>
      <c r="AX1055" s="83"/>
      <c r="AY1055" s="83"/>
      <c r="AZ1055" s="83"/>
      <c r="BA1055" s="83"/>
      <c r="BB1055" s="83"/>
    </row>
    <row r="1056" spans="10:54" s="228" customFormat="1" x14ac:dyDescent="0.2">
      <c r="J1056" s="361"/>
      <c r="K1056" s="360"/>
      <c r="L1056" s="343"/>
      <c r="M1056" s="343"/>
      <c r="N1056" s="170"/>
      <c r="O1056" s="170"/>
      <c r="P1056" s="170"/>
      <c r="Q1056" s="170"/>
      <c r="R1056" s="170"/>
      <c r="S1056" s="170"/>
      <c r="T1056" s="327">
        <v>1055</v>
      </c>
      <c r="U1056" s="373" t="s">
        <v>1133</v>
      </c>
      <c r="V1056" s="376">
        <v>2</v>
      </c>
      <c r="X1056" s="270"/>
      <c r="Y1056" s="270"/>
      <c r="Z1056" s="376">
        <v>2</v>
      </c>
      <c r="AB1056" s="83"/>
      <c r="AC1056" s="83"/>
      <c r="AD1056" s="83"/>
      <c r="AE1056" s="83"/>
      <c r="AF1056" s="83"/>
      <c r="AG1056" s="83"/>
      <c r="AH1056" s="83"/>
      <c r="AI1056" s="83"/>
      <c r="AJ1056" s="83"/>
      <c r="AK1056" s="83"/>
      <c r="AL1056" s="83"/>
      <c r="AM1056" s="83"/>
      <c r="AN1056" s="83"/>
      <c r="AO1056" s="83"/>
      <c r="AP1056" s="83"/>
      <c r="AQ1056" s="83"/>
      <c r="AR1056" s="83"/>
      <c r="AS1056" s="83"/>
      <c r="AT1056" s="83"/>
      <c r="AU1056" s="83"/>
      <c r="AV1056" s="83"/>
      <c r="AW1056" s="83"/>
      <c r="AX1056" s="83"/>
      <c r="AY1056" s="83"/>
      <c r="AZ1056" s="83"/>
      <c r="BA1056" s="83"/>
      <c r="BB1056" s="83"/>
    </row>
    <row r="1057" spans="10:54" s="228" customFormat="1" x14ac:dyDescent="0.2">
      <c r="J1057" s="361"/>
      <c r="K1057" s="360"/>
      <c r="L1057" s="343"/>
      <c r="M1057" s="343"/>
      <c r="N1057" s="170"/>
      <c r="O1057" s="170"/>
      <c r="P1057" s="170"/>
      <c r="Q1057" s="170"/>
      <c r="R1057" s="170"/>
      <c r="S1057" s="170"/>
      <c r="T1057" s="327">
        <v>1056</v>
      </c>
      <c r="U1057" s="373" t="s">
        <v>1134</v>
      </c>
      <c r="V1057" s="376">
        <v>2</v>
      </c>
      <c r="X1057" s="270"/>
      <c r="Y1057" s="270"/>
      <c r="Z1057" s="376">
        <v>2</v>
      </c>
      <c r="AB1057" s="83"/>
      <c r="AC1057" s="83"/>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row>
    <row r="1058" spans="10:54" s="228" customFormat="1" x14ac:dyDescent="0.2">
      <c r="J1058" s="361"/>
      <c r="K1058" s="360"/>
      <c r="L1058" s="343"/>
      <c r="M1058" s="343"/>
      <c r="N1058" s="170"/>
      <c r="O1058" s="170"/>
      <c r="P1058" s="170"/>
      <c r="Q1058" s="170"/>
      <c r="R1058" s="170"/>
      <c r="S1058" s="170"/>
      <c r="T1058" s="327">
        <v>1057</v>
      </c>
      <c r="U1058" s="373" t="s">
        <v>1135</v>
      </c>
      <c r="V1058" s="376">
        <v>2</v>
      </c>
      <c r="X1058" s="270"/>
      <c r="Y1058" s="270"/>
      <c r="Z1058" s="376">
        <v>2</v>
      </c>
      <c r="AB1058" s="83"/>
      <c r="AC1058" s="83"/>
      <c r="AD1058" s="83"/>
      <c r="AE1058" s="83"/>
      <c r="AF1058" s="83"/>
      <c r="AG1058" s="83"/>
      <c r="AH1058" s="83"/>
      <c r="AI1058" s="83"/>
      <c r="AJ1058" s="83"/>
      <c r="AK1058" s="83"/>
      <c r="AL1058" s="83"/>
      <c r="AM1058" s="83"/>
      <c r="AN1058" s="83"/>
      <c r="AO1058" s="83"/>
      <c r="AP1058" s="83"/>
      <c r="AQ1058" s="83"/>
      <c r="AR1058" s="83"/>
      <c r="AS1058" s="83"/>
      <c r="AT1058" s="83"/>
      <c r="AU1058" s="83"/>
      <c r="AV1058" s="83"/>
      <c r="AW1058" s="83"/>
      <c r="AX1058" s="83"/>
      <c r="AY1058" s="83"/>
      <c r="AZ1058" s="83"/>
      <c r="BA1058" s="83"/>
      <c r="BB1058" s="83"/>
    </row>
    <row r="1059" spans="10:54" s="228" customFormat="1" x14ac:dyDescent="0.2">
      <c r="J1059" s="361"/>
      <c r="K1059" s="360"/>
      <c r="L1059" s="343"/>
      <c r="M1059" s="343"/>
      <c r="N1059" s="170"/>
      <c r="O1059" s="170"/>
      <c r="P1059" s="170"/>
      <c r="Q1059" s="170"/>
      <c r="R1059" s="170"/>
      <c r="S1059" s="170"/>
      <c r="T1059" s="327">
        <v>1058</v>
      </c>
      <c r="U1059" s="373" t="s">
        <v>1136</v>
      </c>
      <c r="V1059" s="376">
        <v>2</v>
      </c>
      <c r="X1059" s="270"/>
      <c r="Y1059" s="270"/>
      <c r="Z1059" s="376">
        <v>2</v>
      </c>
      <c r="AB1059" s="83"/>
      <c r="AC1059" s="83"/>
      <c r="AD1059" s="83"/>
      <c r="AE1059" s="83"/>
      <c r="AF1059" s="83"/>
      <c r="AG1059" s="83"/>
      <c r="AH1059" s="83"/>
      <c r="AI1059" s="83"/>
      <c r="AJ1059" s="83"/>
      <c r="AK1059" s="83"/>
      <c r="AL1059" s="83"/>
      <c r="AM1059" s="83"/>
      <c r="AN1059" s="83"/>
      <c r="AO1059" s="83"/>
      <c r="AP1059" s="83"/>
      <c r="AQ1059" s="83"/>
      <c r="AR1059" s="83"/>
      <c r="AS1059" s="83"/>
      <c r="AT1059" s="83"/>
      <c r="AU1059" s="83"/>
      <c r="AV1059" s="83"/>
      <c r="AW1059" s="83"/>
      <c r="AX1059" s="83"/>
      <c r="AY1059" s="83"/>
      <c r="AZ1059" s="83"/>
      <c r="BA1059" s="83"/>
      <c r="BB1059" s="83"/>
    </row>
    <row r="1060" spans="10:54" s="228" customFormat="1" x14ac:dyDescent="0.2">
      <c r="J1060" s="361"/>
      <c r="K1060" s="360"/>
      <c r="L1060" s="343"/>
      <c r="M1060" s="343"/>
      <c r="N1060" s="170"/>
      <c r="O1060" s="170"/>
      <c r="P1060" s="170"/>
      <c r="Q1060" s="170"/>
      <c r="R1060" s="170"/>
      <c r="S1060" s="170"/>
      <c r="T1060" s="327">
        <v>1059</v>
      </c>
      <c r="U1060" s="373" t="s">
        <v>1137</v>
      </c>
      <c r="V1060" s="376">
        <v>2</v>
      </c>
      <c r="X1060" s="270"/>
      <c r="Y1060" s="270"/>
      <c r="Z1060" s="376">
        <v>2</v>
      </c>
      <c r="AB1060" s="83"/>
      <c r="AC1060" s="83"/>
      <c r="AD1060" s="83"/>
      <c r="AE1060" s="83"/>
      <c r="AF1060" s="83"/>
      <c r="AG1060" s="83"/>
      <c r="AH1060" s="83"/>
      <c r="AI1060" s="83"/>
      <c r="AJ1060" s="83"/>
      <c r="AK1060" s="83"/>
      <c r="AL1060" s="83"/>
      <c r="AM1060" s="83"/>
      <c r="AN1060" s="83"/>
      <c r="AO1060" s="83"/>
      <c r="AP1060" s="83"/>
      <c r="AQ1060" s="83"/>
      <c r="AR1060" s="83"/>
      <c r="AS1060" s="83"/>
      <c r="AT1060" s="83"/>
      <c r="AU1060" s="83"/>
      <c r="AV1060" s="83"/>
      <c r="AW1060" s="83"/>
      <c r="AX1060" s="83"/>
      <c r="AY1060" s="83"/>
      <c r="AZ1060" s="83"/>
      <c r="BA1060" s="83"/>
      <c r="BB1060" s="83"/>
    </row>
    <row r="1061" spans="10:54" s="228" customFormat="1" x14ac:dyDescent="0.2">
      <c r="J1061" s="361"/>
      <c r="K1061" s="360"/>
      <c r="L1061" s="343"/>
      <c r="M1061" s="343"/>
      <c r="N1061" s="170"/>
      <c r="O1061" s="170"/>
      <c r="P1061" s="170"/>
      <c r="Q1061" s="170"/>
      <c r="R1061" s="170"/>
      <c r="S1061" s="170"/>
      <c r="T1061" s="327">
        <v>1060</v>
      </c>
      <c r="U1061" s="373" t="s">
        <v>1138</v>
      </c>
      <c r="V1061" s="376">
        <v>2</v>
      </c>
      <c r="X1061" s="270"/>
      <c r="Y1061" s="270"/>
      <c r="Z1061" s="376">
        <v>2</v>
      </c>
      <c r="AB1061" s="83"/>
      <c r="AC1061" s="83"/>
      <c r="AD1061" s="83"/>
      <c r="AE1061" s="83"/>
      <c r="AF1061" s="83"/>
      <c r="AG1061" s="83"/>
      <c r="AH1061" s="83"/>
      <c r="AI1061" s="83"/>
      <c r="AJ1061" s="83"/>
      <c r="AK1061" s="83"/>
      <c r="AL1061" s="83"/>
      <c r="AM1061" s="83"/>
      <c r="AN1061" s="83"/>
      <c r="AO1061" s="83"/>
      <c r="AP1061" s="83"/>
      <c r="AQ1061" s="83"/>
      <c r="AR1061" s="83"/>
      <c r="AS1061" s="83"/>
      <c r="AT1061" s="83"/>
      <c r="AU1061" s="83"/>
      <c r="AV1061" s="83"/>
      <c r="AW1061" s="83"/>
      <c r="AX1061" s="83"/>
      <c r="AY1061" s="83"/>
      <c r="AZ1061" s="83"/>
      <c r="BA1061" s="83"/>
      <c r="BB1061" s="83"/>
    </row>
    <row r="1062" spans="10:54" s="228" customFormat="1" x14ac:dyDescent="0.2">
      <c r="J1062" s="361"/>
      <c r="K1062" s="360"/>
      <c r="L1062" s="343"/>
      <c r="M1062" s="343"/>
      <c r="N1062" s="170"/>
      <c r="O1062" s="170"/>
      <c r="P1062" s="170"/>
      <c r="Q1062" s="170"/>
      <c r="R1062" s="170"/>
      <c r="S1062" s="170"/>
      <c r="T1062" s="327">
        <v>1061</v>
      </c>
      <c r="U1062" s="373" t="s">
        <v>1139</v>
      </c>
      <c r="V1062" s="376">
        <v>2</v>
      </c>
      <c r="X1062" s="270"/>
      <c r="Y1062" s="270"/>
      <c r="Z1062" s="376">
        <v>2</v>
      </c>
      <c r="AB1062" s="83"/>
      <c r="AC1062" s="83"/>
      <c r="AD1062" s="83"/>
      <c r="AE1062" s="83"/>
      <c r="AF1062" s="83"/>
      <c r="AG1062" s="83"/>
      <c r="AH1062" s="83"/>
      <c r="AI1062" s="83"/>
      <c r="AJ1062" s="83"/>
      <c r="AK1062" s="83"/>
      <c r="AL1062" s="83"/>
      <c r="AM1062" s="83"/>
      <c r="AN1062" s="83"/>
      <c r="AO1062" s="83"/>
      <c r="AP1062" s="83"/>
      <c r="AQ1062" s="83"/>
      <c r="AR1062" s="83"/>
      <c r="AS1062" s="83"/>
      <c r="AT1062" s="83"/>
      <c r="AU1062" s="83"/>
      <c r="AV1062" s="83"/>
      <c r="AW1062" s="83"/>
      <c r="AX1062" s="83"/>
      <c r="AY1062" s="83"/>
      <c r="AZ1062" s="83"/>
      <c r="BA1062" s="83"/>
      <c r="BB1062" s="83"/>
    </row>
    <row r="1063" spans="10:54" s="228" customFormat="1" x14ac:dyDescent="0.2">
      <c r="J1063" s="361"/>
      <c r="K1063" s="360"/>
      <c r="L1063" s="343"/>
      <c r="M1063" s="343"/>
      <c r="N1063" s="170"/>
      <c r="O1063" s="170"/>
      <c r="P1063" s="170"/>
      <c r="Q1063" s="170"/>
      <c r="R1063" s="170"/>
      <c r="S1063" s="170"/>
      <c r="T1063" s="327">
        <v>1062</v>
      </c>
      <c r="U1063" s="373" t="s">
        <v>1140</v>
      </c>
      <c r="V1063" s="376">
        <v>2</v>
      </c>
      <c r="X1063" s="270"/>
      <c r="Y1063" s="270"/>
      <c r="Z1063" s="376">
        <v>2</v>
      </c>
      <c r="AB1063" s="83"/>
      <c r="AC1063" s="83"/>
      <c r="AD1063" s="83"/>
      <c r="AE1063" s="83"/>
      <c r="AF1063" s="83"/>
      <c r="AG1063" s="83"/>
      <c r="AH1063" s="83"/>
      <c r="AI1063" s="83"/>
      <c r="AJ1063" s="83"/>
      <c r="AK1063" s="83"/>
      <c r="AL1063" s="83"/>
      <c r="AM1063" s="83"/>
      <c r="AN1063" s="83"/>
      <c r="AO1063" s="83"/>
      <c r="AP1063" s="83"/>
      <c r="AQ1063" s="83"/>
      <c r="AR1063" s="83"/>
      <c r="AS1063" s="83"/>
      <c r="AT1063" s="83"/>
      <c r="AU1063" s="83"/>
      <c r="AV1063" s="83"/>
      <c r="AW1063" s="83"/>
      <c r="AX1063" s="83"/>
      <c r="AY1063" s="83"/>
      <c r="AZ1063" s="83"/>
      <c r="BA1063" s="83"/>
      <c r="BB1063" s="83"/>
    </row>
    <row r="1064" spans="10:54" s="228" customFormat="1" x14ac:dyDescent="0.2">
      <c r="J1064" s="361"/>
      <c r="K1064" s="360"/>
      <c r="L1064" s="343"/>
      <c r="M1064" s="343"/>
      <c r="N1064" s="170"/>
      <c r="O1064" s="170"/>
      <c r="P1064" s="170"/>
      <c r="Q1064" s="170"/>
      <c r="R1064" s="170"/>
      <c r="S1064" s="170"/>
      <c r="T1064" s="327">
        <v>1063</v>
      </c>
      <c r="U1064" s="373" t="s">
        <v>1141</v>
      </c>
      <c r="V1064" s="376">
        <v>2</v>
      </c>
      <c r="X1064" s="270"/>
      <c r="Y1064" s="270"/>
      <c r="Z1064" s="376">
        <v>2</v>
      </c>
      <c r="AB1064" s="83"/>
      <c r="AC1064" s="83"/>
      <c r="AD1064" s="83"/>
      <c r="AE1064" s="83"/>
      <c r="AF1064" s="83"/>
      <c r="AG1064" s="83"/>
      <c r="AH1064" s="83"/>
      <c r="AI1064" s="83"/>
      <c r="AJ1064" s="83"/>
      <c r="AK1064" s="83"/>
      <c r="AL1064" s="83"/>
      <c r="AM1064" s="83"/>
      <c r="AN1064" s="83"/>
      <c r="AO1064" s="83"/>
      <c r="AP1064" s="83"/>
      <c r="AQ1064" s="83"/>
      <c r="AR1064" s="83"/>
      <c r="AS1064" s="83"/>
      <c r="AT1064" s="83"/>
      <c r="AU1064" s="83"/>
      <c r="AV1064" s="83"/>
      <c r="AW1064" s="83"/>
      <c r="AX1064" s="83"/>
      <c r="AY1064" s="83"/>
      <c r="AZ1064" s="83"/>
      <c r="BA1064" s="83"/>
      <c r="BB1064" s="83"/>
    </row>
    <row r="1065" spans="10:54" s="228" customFormat="1" x14ac:dyDescent="0.2">
      <c r="J1065" s="361"/>
      <c r="K1065" s="360"/>
      <c r="L1065" s="343"/>
      <c r="M1065" s="343"/>
      <c r="N1065" s="170"/>
      <c r="O1065" s="170"/>
      <c r="P1065" s="170"/>
      <c r="Q1065" s="170"/>
      <c r="R1065" s="170"/>
      <c r="S1065" s="170"/>
      <c r="T1065" s="327">
        <v>1064</v>
      </c>
      <c r="U1065" s="373" t="s">
        <v>1142</v>
      </c>
      <c r="V1065" s="376">
        <v>2</v>
      </c>
      <c r="X1065" s="270"/>
      <c r="Y1065" s="270"/>
      <c r="Z1065" s="376">
        <v>2</v>
      </c>
      <c r="AB1065" s="83"/>
      <c r="AC1065" s="83"/>
      <c r="AD1065" s="83"/>
      <c r="AE1065" s="83"/>
      <c r="AF1065" s="83"/>
      <c r="AG1065" s="83"/>
      <c r="AH1065" s="83"/>
      <c r="AI1065" s="83"/>
      <c r="AJ1065" s="83"/>
      <c r="AK1065" s="83"/>
      <c r="AL1065" s="83"/>
      <c r="AM1065" s="83"/>
      <c r="AN1065" s="83"/>
      <c r="AO1065" s="83"/>
      <c r="AP1065" s="83"/>
      <c r="AQ1065" s="83"/>
      <c r="AR1065" s="83"/>
      <c r="AS1065" s="83"/>
      <c r="AT1065" s="83"/>
      <c r="AU1065" s="83"/>
      <c r="AV1065" s="83"/>
      <c r="AW1065" s="83"/>
      <c r="AX1065" s="83"/>
      <c r="AY1065" s="83"/>
      <c r="AZ1065" s="83"/>
      <c r="BA1065" s="83"/>
      <c r="BB1065" s="83"/>
    </row>
    <row r="1066" spans="10:54" s="228" customFormat="1" x14ac:dyDescent="0.2">
      <c r="J1066" s="361"/>
      <c r="K1066" s="360"/>
      <c r="L1066" s="343"/>
      <c r="M1066" s="343"/>
      <c r="N1066" s="170"/>
      <c r="O1066" s="170"/>
      <c r="P1066" s="170"/>
      <c r="Q1066" s="170"/>
      <c r="R1066" s="170"/>
      <c r="S1066" s="170"/>
      <c r="T1066" s="327">
        <v>1065</v>
      </c>
      <c r="U1066" s="373" t="s">
        <v>1143</v>
      </c>
      <c r="V1066" s="376">
        <v>2</v>
      </c>
      <c r="X1066" s="270"/>
      <c r="Y1066" s="270"/>
      <c r="Z1066" s="376">
        <v>2</v>
      </c>
      <c r="AB1066" s="83"/>
      <c r="AC1066" s="83"/>
      <c r="AD1066" s="83"/>
      <c r="AE1066" s="83"/>
      <c r="AF1066" s="83"/>
      <c r="AG1066" s="83"/>
      <c r="AH1066" s="83"/>
      <c r="AI1066" s="83"/>
      <c r="AJ1066" s="83"/>
      <c r="AK1066" s="83"/>
      <c r="AL1066" s="83"/>
      <c r="AM1066" s="83"/>
      <c r="AN1066" s="83"/>
      <c r="AO1066" s="83"/>
      <c r="AP1066" s="83"/>
      <c r="AQ1066" s="83"/>
      <c r="AR1066" s="83"/>
      <c r="AS1066" s="83"/>
      <c r="AT1066" s="83"/>
      <c r="AU1066" s="83"/>
      <c r="AV1066" s="83"/>
      <c r="AW1066" s="83"/>
      <c r="AX1066" s="83"/>
      <c r="AY1066" s="83"/>
      <c r="AZ1066" s="83"/>
      <c r="BA1066" s="83"/>
      <c r="BB1066" s="83"/>
    </row>
    <row r="1067" spans="10:54" s="228" customFormat="1" x14ac:dyDescent="0.2">
      <c r="J1067" s="361"/>
      <c r="K1067" s="360"/>
      <c r="L1067" s="343"/>
      <c r="M1067" s="343"/>
      <c r="N1067" s="170"/>
      <c r="O1067" s="170"/>
      <c r="P1067" s="170"/>
      <c r="Q1067" s="170"/>
      <c r="R1067" s="170"/>
      <c r="S1067" s="170"/>
      <c r="T1067" s="327">
        <v>1066</v>
      </c>
      <c r="U1067" s="373" t="s">
        <v>1144</v>
      </c>
      <c r="V1067" s="376">
        <v>2</v>
      </c>
      <c r="X1067" s="270"/>
      <c r="Y1067" s="270"/>
      <c r="Z1067" s="376">
        <v>2</v>
      </c>
      <c r="AB1067" s="83"/>
      <c r="AC1067" s="83"/>
      <c r="AD1067" s="83"/>
      <c r="AE1067" s="83"/>
      <c r="AF1067" s="83"/>
      <c r="AG1067" s="83"/>
      <c r="AH1067" s="83"/>
      <c r="AI1067" s="83"/>
      <c r="AJ1067" s="83"/>
      <c r="AK1067" s="83"/>
      <c r="AL1067" s="83"/>
      <c r="AM1067" s="83"/>
      <c r="AN1067" s="83"/>
      <c r="AO1067" s="83"/>
      <c r="AP1067" s="83"/>
      <c r="AQ1067" s="83"/>
      <c r="AR1067" s="83"/>
      <c r="AS1067" s="83"/>
      <c r="AT1067" s="83"/>
      <c r="AU1067" s="83"/>
      <c r="AV1067" s="83"/>
      <c r="AW1067" s="83"/>
      <c r="AX1067" s="83"/>
      <c r="AY1067" s="83"/>
      <c r="AZ1067" s="83"/>
      <c r="BA1067" s="83"/>
      <c r="BB1067" s="83"/>
    </row>
    <row r="1068" spans="10:54" s="228" customFormat="1" x14ac:dyDescent="0.2">
      <c r="J1068" s="361"/>
      <c r="K1068" s="360"/>
      <c r="L1068" s="343"/>
      <c r="M1068" s="343"/>
      <c r="N1068" s="170"/>
      <c r="O1068" s="170"/>
      <c r="P1068" s="170"/>
      <c r="Q1068" s="170"/>
      <c r="R1068" s="170"/>
      <c r="S1068" s="170"/>
      <c r="T1068" s="327">
        <v>1067</v>
      </c>
      <c r="U1068" s="373" t="s">
        <v>1145</v>
      </c>
      <c r="V1068" s="376">
        <v>2</v>
      </c>
      <c r="X1068" s="270"/>
      <c r="Y1068" s="270"/>
      <c r="Z1068" s="376">
        <v>2</v>
      </c>
      <c r="AB1068" s="83"/>
      <c r="AC1068" s="83"/>
      <c r="AD1068" s="83"/>
      <c r="AE1068" s="83"/>
      <c r="AF1068" s="83"/>
      <c r="AG1068" s="83"/>
      <c r="AH1068" s="83"/>
      <c r="AI1068" s="83"/>
      <c r="AJ1068" s="83"/>
      <c r="AK1068" s="83"/>
      <c r="AL1068" s="83"/>
      <c r="AM1068" s="83"/>
      <c r="AN1068" s="83"/>
      <c r="AO1068" s="83"/>
      <c r="AP1068" s="83"/>
      <c r="AQ1068" s="83"/>
      <c r="AR1068" s="83"/>
      <c r="AS1068" s="83"/>
      <c r="AT1068" s="83"/>
      <c r="AU1068" s="83"/>
      <c r="AV1068" s="83"/>
      <c r="AW1068" s="83"/>
      <c r="AX1068" s="83"/>
      <c r="AY1068" s="83"/>
      <c r="AZ1068" s="83"/>
      <c r="BA1068" s="83"/>
      <c r="BB1068" s="83"/>
    </row>
    <row r="1069" spans="10:54" s="228" customFormat="1" x14ac:dyDescent="0.2">
      <c r="J1069" s="361"/>
      <c r="K1069" s="360"/>
      <c r="L1069" s="343"/>
      <c r="M1069" s="343"/>
      <c r="N1069" s="170"/>
      <c r="O1069" s="170"/>
      <c r="P1069" s="170"/>
      <c r="Q1069" s="170"/>
      <c r="R1069" s="170"/>
      <c r="S1069" s="170"/>
      <c r="T1069" s="327">
        <v>1068</v>
      </c>
      <c r="U1069" s="373" t="s">
        <v>1146</v>
      </c>
      <c r="V1069" s="376">
        <v>1</v>
      </c>
      <c r="X1069" s="270"/>
      <c r="Y1069" s="270"/>
      <c r="Z1069" s="376">
        <v>1</v>
      </c>
      <c r="AB1069" s="83"/>
      <c r="AC1069" s="83"/>
      <c r="AD1069" s="83"/>
      <c r="AE1069" s="83"/>
      <c r="AF1069" s="83"/>
      <c r="AG1069" s="83"/>
      <c r="AH1069" s="83"/>
      <c r="AI1069" s="83"/>
      <c r="AJ1069" s="83"/>
      <c r="AK1069" s="83"/>
      <c r="AL1069" s="83"/>
      <c r="AM1069" s="83"/>
      <c r="AN1069" s="83"/>
      <c r="AO1069" s="83"/>
      <c r="AP1069" s="83"/>
      <c r="AQ1069" s="83"/>
      <c r="AR1069" s="83"/>
      <c r="AS1069" s="83"/>
      <c r="AT1069" s="83"/>
      <c r="AU1069" s="83"/>
      <c r="AV1069" s="83"/>
      <c r="AW1069" s="83"/>
      <c r="AX1069" s="83"/>
      <c r="AY1069" s="83"/>
      <c r="AZ1069" s="83"/>
      <c r="BA1069" s="83"/>
      <c r="BB1069" s="83"/>
    </row>
    <row r="1070" spans="10:54" s="228" customFormat="1" x14ac:dyDescent="0.2">
      <c r="J1070" s="361"/>
      <c r="K1070" s="360"/>
      <c r="L1070" s="343"/>
      <c r="M1070" s="343"/>
      <c r="N1070" s="170"/>
      <c r="O1070" s="170"/>
      <c r="P1070" s="170"/>
      <c r="Q1070" s="170"/>
      <c r="R1070" s="170"/>
      <c r="S1070" s="170"/>
      <c r="T1070" s="327">
        <v>1069</v>
      </c>
      <c r="U1070" s="373" t="s">
        <v>1147</v>
      </c>
      <c r="V1070" s="376">
        <v>2</v>
      </c>
      <c r="X1070" s="270"/>
      <c r="Y1070" s="270"/>
      <c r="Z1070" s="376">
        <v>2</v>
      </c>
      <c r="AB1070" s="83"/>
      <c r="AC1070" s="83"/>
      <c r="AD1070" s="83"/>
      <c r="AE1070" s="83"/>
      <c r="AF1070" s="83"/>
      <c r="AG1070" s="83"/>
      <c r="AH1070" s="83"/>
      <c r="AI1070" s="83"/>
      <c r="AJ1070" s="83"/>
      <c r="AK1070" s="83"/>
      <c r="AL1070" s="83"/>
      <c r="AM1070" s="83"/>
      <c r="AN1070" s="83"/>
      <c r="AO1070" s="83"/>
      <c r="AP1070" s="83"/>
      <c r="AQ1070" s="83"/>
      <c r="AR1070" s="83"/>
      <c r="AS1070" s="83"/>
      <c r="AT1070" s="83"/>
      <c r="AU1070" s="83"/>
      <c r="AV1070" s="83"/>
      <c r="AW1070" s="83"/>
      <c r="AX1070" s="83"/>
      <c r="AY1070" s="83"/>
      <c r="AZ1070" s="83"/>
      <c r="BA1070" s="83"/>
      <c r="BB1070" s="83"/>
    </row>
    <row r="1071" spans="10:54" s="228" customFormat="1" x14ac:dyDescent="0.2">
      <c r="J1071" s="361"/>
      <c r="K1071" s="360"/>
      <c r="L1071" s="343"/>
      <c r="M1071" s="343"/>
      <c r="N1071" s="170"/>
      <c r="O1071" s="170"/>
      <c r="P1071" s="170"/>
      <c r="Q1071" s="170"/>
      <c r="R1071" s="170"/>
      <c r="S1071" s="170"/>
      <c r="T1071" s="327">
        <v>1070</v>
      </c>
      <c r="U1071" s="373" t="s">
        <v>1148</v>
      </c>
      <c r="V1071" s="376">
        <v>2</v>
      </c>
      <c r="X1071" s="270"/>
      <c r="Y1071" s="270"/>
      <c r="Z1071" s="376">
        <v>2</v>
      </c>
      <c r="AB1071" s="83"/>
      <c r="AC1071" s="83"/>
      <c r="AD1071" s="83"/>
      <c r="AE1071" s="83"/>
      <c r="AF1071" s="83"/>
      <c r="AG1071" s="83"/>
      <c r="AH1071" s="83"/>
      <c r="AI1071" s="83"/>
      <c r="AJ1071" s="83"/>
      <c r="AK1071" s="83"/>
      <c r="AL1071" s="83"/>
      <c r="AM1071" s="83"/>
      <c r="AN1071" s="83"/>
      <c r="AO1071" s="83"/>
      <c r="AP1071" s="83"/>
      <c r="AQ1071" s="83"/>
      <c r="AR1071" s="83"/>
      <c r="AS1071" s="83"/>
      <c r="AT1071" s="83"/>
      <c r="AU1071" s="83"/>
      <c r="AV1071" s="83"/>
      <c r="AW1071" s="83"/>
      <c r="AX1071" s="83"/>
      <c r="AY1071" s="83"/>
      <c r="AZ1071" s="83"/>
      <c r="BA1071" s="83"/>
      <c r="BB1071" s="83"/>
    </row>
    <row r="1072" spans="10:54" s="228" customFormat="1" x14ac:dyDescent="0.2">
      <c r="J1072" s="361"/>
      <c r="K1072" s="360"/>
      <c r="L1072" s="343"/>
      <c r="M1072" s="343"/>
      <c r="N1072" s="170"/>
      <c r="O1072" s="170"/>
      <c r="P1072" s="170"/>
      <c r="Q1072" s="170"/>
      <c r="R1072" s="170"/>
      <c r="S1072" s="170"/>
      <c r="T1072" s="327">
        <v>1071</v>
      </c>
      <c r="U1072" s="373" t="s">
        <v>1149</v>
      </c>
      <c r="V1072" s="376">
        <v>1</v>
      </c>
      <c r="X1072" s="270"/>
      <c r="Y1072" s="270"/>
      <c r="Z1072" s="376">
        <v>1</v>
      </c>
      <c r="AB1072" s="83"/>
      <c r="AC1072" s="83"/>
      <c r="AD1072" s="83"/>
      <c r="AE1072" s="83"/>
      <c r="AF1072" s="83"/>
      <c r="AG1072" s="83"/>
      <c r="AH1072" s="83"/>
      <c r="AI1072" s="83"/>
      <c r="AJ1072" s="83"/>
      <c r="AK1072" s="83"/>
      <c r="AL1072" s="83"/>
      <c r="AM1072" s="83"/>
      <c r="AN1072" s="83"/>
      <c r="AO1072" s="83"/>
      <c r="AP1072" s="83"/>
      <c r="AQ1072" s="83"/>
      <c r="AR1072" s="83"/>
      <c r="AS1072" s="83"/>
      <c r="AT1072" s="83"/>
      <c r="AU1072" s="83"/>
      <c r="AV1072" s="83"/>
      <c r="AW1072" s="83"/>
      <c r="AX1072" s="83"/>
      <c r="AY1072" s="83"/>
      <c r="AZ1072" s="83"/>
      <c r="BA1072" s="83"/>
      <c r="BB1072" s="83"/>
    </row>
    <row r="1073" spans="10:54" s="228" customFormat="1" x14ac:dyDescent="0.2">
      <c r="J1073" s="361"/>
      <c r="K1073" s="360"/>
      <c r="L1073" s="343"/>
      <c r="M1073" s="343"/>
      <c r="N1073" s="170"/>
      <c r="O1073" s="170"/>
      <c r="P1073" s="170"/>
      <c r="Q1073" s="170"/>
      <c r="R1073" s="170"/>
      <c r="S1073" s="170"/>
      <c r="T1073" s="327">
        <v>1072</v>
      </c>
      <c r="U1073" s="373" t="s">
        <v>1150</v>
      </c>
      <c r="V1073" s="376">
        <v>2</v>
      </c>
      <c r="X1073" s="270"/>
      <c r="Y1073" s="270"/>
      <c r="Z1073" s="376">
        <v>2</v>
      </c>
      <c r="AB1073" s="83"/>
      <c r="AC1073" s="83"/>
      <c r="AD1073" s="83"/>
      <c r="AE1073" s="83"/>
      <c r="AF1073" s="83"/>
      <c r="AG1073" s="83"/>
      <c r="AH1073" s="83"/>
      <c r="AI1073" s="83"/>
      <c r="AJ1073" s="83"/>
      <c r="AK1073" s="83"/>
      <c r="AL1073" s="83"/>
      <c r="AM1073" s="83"/>
      <c r="AN1073" s="83"/>
      <c r="AO1073" s="83"/>
      <c r="AP1073" s="83"/>
      <c r="AQ1073" s="83"/>
      <c r="AR1073" s="83"/>
      <c r="AS1073" s="83"/>
      <c r="AT1073" s="83"/>
      <c r="AU1073" s="83"/>
      <c r="AV1073" s="83"/>
      <c r="AW1073" s="83"/>
      <c r="AX1073" s="83"/>
      <c r="AY1073" s="83"/>
      <c r="AZ1073" s="83"/>
      <c r="BA1073" s="83"/>
      <c r="BB1073" s="83"/>
    </row>
    <row r="1074" spans="10:54" s="228" customFormat="1" x14ac:dyDescent="0.2">
      <c r="J1074" s="361"/>
      <c r="K1074" s="360"/>
      <c r="L1074" s="343"/>
      <c r="M1074" s="343"/>
      <c r="N1074" s="170"/>
      <c r="O1074" s="170"/>
      <c r="P1074" s="170"/>
      <c r="Q1074" s="170"/>
      <c r="R1074" s="170"/>
      <c r="S1074" s="170"/>
      <c r="T1074" s="327">
        <v>1073</v>
      </c>
      <c r="U1074" s="373" t="s">
        <v>1151</v>
      </c>
      <c r="V1074" s="376">
        <v>2</v>
      </c>
      <c r="X1074" s="270"/>
      <c r="Y1074" s="270"/>
      <c r="Z1074" s="376">
        <v>2</v>
      </c>
      <c r="AB1074" s="83"/>
      <c r="AC1074" s="83"/>
      <c r="AD1074" s="83"/>
      <c r="AE1074" s="83"/>
      <c r="AF1074" s="83"/>
      <c r="AG1074" s="83"/>
      <c r="AH1074" s="83"/>
      <c r="AI1074" s="83"/>
      <c r="AJ1074" s="83"/>
      <c r="AK1074" s="83"/>
      <c r="AL1074" s="83"/>
      <c r="AM1074" s="83"/>
      <c r="AN1074" s="83"/>
      <c r="AO1074" s="83"/>
      <c r="AP1074" s="83"/>
      <c r="AQ1074" s="83"/>
      <c r="AR1074" s="83"/>
      <c r="AS1074" s="83"/>
      <c r="AT1074" s="83"/>
      <c r="AU1074" s="83"/>
      <c r="AV1074" s="83"/>
      <c r="AW1074" s="83"/>
      <c r="AX1074" s="83"/>
      <c r="AY1074" s="83"/>
      <c r="AZ1074" s="83"/>
      <c r="BA1074" s="83"/>
      <c r="BB1074" s="83"/>
    </row>
    <row r="1075" spans="10:54" s="228" customFormat="1" x14ac:dyDescent="0.2">
      <c r="J1075" s="361"/>
      <c r="K1075" s="360"/>
      <c r="L1075" s="343"/>
      <c r="M1075" s="343"/>
      <c r="N1075" s="170"/>
      <c r="O1075" s="170"/>
      <c r="P1075" s="170"/>
      <c r="Q1075" s="170"/>
      <c r="R1075" s="170"/>
      <c r="S1075" s="170"/>
      <c r="T1075" s="327">
        <v>1074</v>
      </c>
      <c r="U1075" s="373" t="s">
        <v>1152</v>
      </c>
      <c r="V1075" s="376">
        <v>2</v>
      </c>
      <c r="X1075" s="270"/>
      <c r="Y1075" s="270"/>
      <c r="Z1075" s="376">
        <v>2</v>
      </c>
      <c r="AB1075" s="83"/>
      <c r="AC1075" s="83"/>
      <c r="AD1075" s="83"/>
      <c r="AE1075" s="83"/>
      <c r="AF1075" s="83"/>
      <c r="AG1075" s="83"/>
      <c r="AH1075" s="83"/>
      <c r="AI1075" s="83"/>
      <c r="AJ1075" s="83"/>
      <c r="AK1075" s="83"/>
      <c r="AL1075" s="83"/>
      <c r="AM1075" s="83"/>
      <c r="AN1075" s="83"/>
      <c r="AO1075" s="83"/>
      <c r="AP1075" s="83"/>
      <c r="AQ1075" s="83"/>
      <c r="AR1075" s="83"/>
      <c r="AS1075" s="83"/>
      <c r="AT1075" s="83"/>
      <c r="AU1075" s="83"/>
      <c r="AV1075" s="83"/>
      <c r="AW1075" s="83"/>
      <c r="AX1075" s="83"/>
      <c r="AY1075" s="83"/>
      <c r="AZ1075" s="83"/>
      <c r="BA1075" s="83"/>
      <c r="BB1075" s="83"/>
    </row>
    <row r="1076" spans="10:54" s="228" customFormat="1" x14ac:dyDescent="0.2">
      <c r="J1076" s="361"/>
      <c r="K1076" s="360"/>
      <c r="L1076" s="343"/>
      <c r="M1076" s="343"/>
      <c r="N1076" s="170"/>
      <c r="O1076" s="170"/>
      <c r="P1076" s="170"/>
      <c r="Q1076" s="170"/>
      <c r="R1076" s="170"/>
      <c r="S1076" s="170"/>
      <c r="T1076" s="327">
        <v>1075</v>
      </c>
      <c r="U1076" s="373" t="s">
        <v>1153</v>
      </c>
      <c r="V1076" s="376">
        <v>2</v>
      </c>
      <c r="X1076" s="270"/>
      <c r="Y1076" s="270"/>
      <c r="Z1076" s="376">
        <v>2</v>
      </c>
      <c r="AB1076" s="83"/>
      <c r="AC1076" s="83"/>
      <c r="AD1076" s="83"/>
      <c r="AE1076" s="83"/>
      <c r="AF1076" s="83"/>
      <c r="AG1076" s="83"/>
      <c r="AH1076" s="83"/>
      <c r="AI1076" s="83"/>
      <c r="AJ1076" s="83"/>
      <c r="AK1076" s="83"/>
      <c r="AL1076" s="83"/>
      <c r="AM1076" s="83"/>
      <c r="AN1076" s="83"/>
      <c r="AO1076" s="83"/>
      <c r="AP1076" s="83"/>
      <c r="AQ1076" s="83"/>
      <c r="AR1076" s="83"/>
      <c r="AS1076" s="83"/>
      <c r="AT1076" s="83"/>
      <c r="AU1076" s="83"/>
      <c r="AV1076" s="83"/>
      <c r="AW1076" s="83"/>
      <c r="AX1076" s="83"/>
      <c r="AY1076" s="83"/>
      <c r="AZ1076" s="83"/>
      <c r="BA1076" s="83"/>
      <c r="BB1076" s="83"/>
    </row>
    <row r="1077" spans="10:54" s="228" customFormat="1" x14ac:dyDescent="0.2">
      <c r="J1077" s="361"/>
      <c r="K1077" s="360"/>
      <c r="L1077" s="343"/>
      <c r="M1077" s="343"/>
      <c r="N1077" s="170"/>
      <c r="O1077" s="170"/>
      <c r="P1077" s="170"/>
      <c r="Q1077" s="170"/>
      <c r="R1077" s="170"/>
      <c r="S1077" s="170"/>
      <c r="T1077" s="327">
        <v>1076</v>
      </c>
      <c r="U1077" s="373" t="s">
        <v>1154</v>
      </c>
      <c r="V1077" s="376">
        <v>2</v>
      </c>
      <c r="X1077" s="270"/>
      <c r="Y1077" s="270"/>
      <c r="Z1077" s="376">
        <v>2</v>
      </c>
      <c r="AB1077" s="83"/>
      <c r="AC1077" s="83"/>
      <c r="AD1077" s="83"/>
      <c r="AE1077" s="83"/>
      <c r="AF1077" s="83"/>
      <c r="AG1077" s="83"/>
      <c r="AH1077" s="83"/>
      <c r="AI1077" s="83"/>
      <c r="AJ1077" s="83"/>
      <c r="AK1077" s="83"/>
      <c r="AL1077" s="83"/>
      <c r="AM1077" s="83"/>
      <c r="AN1077" s="83"/>
      <c r="AO1077" s="83"/>
      <c r="AP1077" s="83"/>
      <c r="AQ1077" s="83"/>
      <c r="AR1077" s="83"/>
      <c r="AS1077" s="83"/>
      <c r="AT1077" s="83"/>
      <c r="AU1077" s="83"/>
      <c r="AV1077" s="83"/>
      <c r="AW1077" s="83"/>
      <c r="AX1077" s="83"/>
      <c r="AY1077" s="83"/>
      <c r="AZ1077" s="83"/>
      <c r="BA1077" s="83"/>
      <c r="BB1077" s="83"/>
    </row>
    <row r="1078" spans="10:54" s="228" customFormat="1" x14ac:dyDescent="0.2">
      <c r="J1078" s="361"/>
      <c r="K1078" s="360"/>
      <c r="L1078" s="343"/>
      <c r="M1078" s="343"/>
      <c r="N1078" s="170"/>
      <c r="O1078" s="170"/>
      <c r="P1078" s="170"/>
      <c r="Q1078" s="170"/>
      <c r="R1078" s="170"/>
      <c r="S1078" s="170"/>
      <c r="T1078" s="327">
        <v>1077</v>
      </c>
      <c r="U1078" s="373" t="s">
        <v>1155</v>
      </c>
      <c r="V1078" s="376">
        <v>2</v>
      </c>
      <c r="X1078" s="270"/>
      <c r="Y1078" s="270"/>
      <c r="Z1078" s="376">
        <v>2</v>
      </c>
      <c r="AB1078" s="83"/>
      <c r="AC1078" s="83"/>
      <c r="AD1078" s="83"/>
      <c r="AE1078" s="83"/>
      <c r="AF1078" s="83"/>
      <c r="AG1078" s="83"/>
      <c r="AH1078" s="83"/>
      <c r="AI1078" s="83"/>
      <c r="AJ1078" s="83"/>
      <c r="AK1078" s="83"/>
      <c r="AL1078" s="83"/>
      <c r="AM1078" s="83"/>
      <c r="AN1078" s="83"/>
      <c r="AO1078" s="83"/>
      <c r="AP1078" s="83"/>
      <c r="AQ1078" s="83"/>
      <c r="AR1078" s="83"/>
      <c r="AS1078" s="83"/>
      <c r="AT1078" s="83"/>
      <c r="AU1078" s="83"/>
      <c r="AV1078" s="83"/>
      <c r="AW1078" s="83"/>
      <c r="AX1078" s="83"/>
      <c r="AY1078" s="83"/>
      <c r="AZ1078" s="83"/>
      <c r="BA1078" s="83"/>
      <c r="BB1078" s="83"/>
    </row>
    <row r="1079" spans="10:54" s="228" customFormat="1" x14ac:dyDescent="0.2">
      <c r="J1079" s="361"/>
      <c r="K1079" s="360"/>
      <c r="L1079" s="343"/>
      <c r="M1079" s="343"/>
      <c r="N1079" s="170"/>
      <c r="O1079" s="170"/>
      <c r="P1079" s="170"/>
      <c r="Q1079" s="170"/>
      <c r="R1079" s="170"/>
      <c r="S1079" s="170"/>
      <c r="T1079" s="327">
        <v>1078</v>
      </c>
      <c r="U1079" s="373" t="s">
        <v>1156</v>
      </c>
      <c r="V1079" s="376">
        <v>1</v>
      </c>
      <c r="X1079" s="270"/>
      <c r="Y1079" s="270"/>
      <c r="Z1079" s="376">
        <v>1</v>
      </c>
      <c r="AB1079" s="83"/>
      <c r="AC1079" s="83"/>
      <c r="AD1079" s="83"/>
      <c r="AE1079" s="83"/>
      <c r="AF1079" s="83"/>
      <c r="AG1079" s="83"/>
      <c r="AH1079" s="83"/>
      <c r="AI1079" s="83"/>
      <c r="AJ1079" s="83"/>
      <c r="AK1079" s="83"/>
      <c r="AL1079" s="83"/>
      <c r="AM1079" s="83"/>
      <c r="AN1079" s="83"/>
      <c r="AO1079" s="83"/>
      <c r="AP1079" s="83"/>
      <c r="AQ1079" s="83"/>
      <c r="AR1079" s="83"/>
      <c r="AS1079" s="83"/>
      <c r="AT1079" s="83"/>
      <c r="AU1079" s="83"/>
      <c r="AV1079" s="83"/>
      <c r="AW1079" s="83"/>
      <c r="AX1079" s="83"/>
      <c r="AY1079" s="83"/>
      <c r="AZ1079" s="83"/>
      <c r="BA1079" s="83"/>
      <c r="BB1079" s="83"/>
    </row>
    <row r="1080" spans="10:54" s="228" customFormat="1" x14ac:dyDescent="0.2">
      <c r="J1080" s="361"/>
      <c r="K1080" s="360"/>
      <c r="L1080" s="343"/>
      <c r="M1080" s="343"/>
      <c r="N1080" s="170"/>
      <c r="O1080" s="170"/>
      <c r="P1080" s="170"/>
      <c r="Q1080" s="170"/>
      <c r="R1080" s="170"/>
      <c r="S1080" s="170"/>
      <c r="T1080" s="327">
        <v>1079</v>
      </c>
      <c r="U1080" s="373" t="s">
        <v>1157</v>
      </c>
      <c r="V1080" s="376">
        <v>2</v>
      </c>
      <c r="X1080" s="270"/>
      <c r="Y1080" s="270"/>
      <c r="Z1080" s="376">
        <v>2</v>
      </c>
      <c r="AB1080" s="83"/>
      <c r="AC1080" s="83"/>
      <c r="AD1080" s="83"/>
      <c r="AE1080" s="83"/>
      <c r="AF1080" s="83"/>
      <c r="AG1080" s="83"/>
      <c r="AH1080" s="83"/>
      <c r="AI1080" s="83"/>
      <c r="AJ1080" s="83"/>
      <c r="AK1080" s="83"/>
      <c r="AL1080" s="83"/>
      <c r="AM1080" s="83"/>
      <c r="AN1080" s="83"/>
      <c r="AO1080" s="83"/>
      <c r="AP1080" s="83"/>
      <c r="AQ1080" s="83"/>
      <c r="AR1080" s="83"/>
      <c r="AS1080" s="83"/>
      <c r="AT1080" s="83"/>
      <c r="AU1080" s="83"/>
      <c r="AV1080" s="83"/>
      <c r="AW1080" s="83"/>
      <c r="AX1080" s="83"/>
      <c r="AY1080" s="83"/>
      <c r="AZ1080" s="83"/>
      <c r="BA1080" s="83"/>
      <c r="BB1080" s="83"/>
    </row>
    <row r="1081" spans="10:54" s="228" customFormat="1" x14ac:dyDescent="0.2">
      <c r="J1081" s="361"/>
      <c r="K1081" s="360"/>
      <c r="L1081" s="343"/>
      <c r="M1081" s="343"/>
      <c r="N1081" s="170"/>
      <c r="O1081" s="170"/>
      <c r="P1081" s="170"/>
      <c r="Q1081" s="170"/>
      <c r="R1081" s="170"/>
      <c r="S1081" s="170"/>
      <c r="T1081" s="327">
        <v>1080</v>
      </c>
      <c r="U1081" s="373" t="s">
        <v>1158</v>
      </c>
      <c r="V1081" s="376">
        <v>2</v>
      </c>
      <c r="X1081" s="270"/>
      <c r="Y1081" s="270"/>
      <c r="Z1081" s="376">
        <v>2</v>
      </c>
      <c r="AB1081" s="83"/>
      <c r="AC1081" s="83"/>
      <c r="AD1081" s="83"/>
      <c r="AE1081" s="83"/>
      <c r="AF1081" s="83"/>
      <c r="AG1081" s="83"/>
      <c r="AH1081" s="83"/>
      <c r="AI1081" s="83"/>
      <c r="AJ1081" s="83"/>
      <c r="AK1081" s="83"/>
      <c r="AL1081" s="83"/>
      <c r="AM1081" s="83"/>
      <c r="AN1081" s="83"/>
      <c r="AO1081" s="83"/>
      <c r="AP1081" s="83"/>
      <c r="AQ1081" s="83"/>
      <c r="AR1081" s="83"/>
      <c r="AS1081" s="83"/>
      <c r="AT1081" s="83"/>
      <c r="AU1081" s="83"/>
      <c r="AV1081" s="83"/>
      <c r="AW1081" s="83"/>
      <c r="AX1081" s="83"/>
      <c r="AY1081" s="83"/>
      <c r="AZ1081" s="83"/>
      <c r="BA1081" s="83"/>
      <c r="BB1081" s="83"/>
    </row>
    <row r="1082" spans="10:54" s="228" customFormat="1" x14ac:dyDescent="0.2">
      <c r="J1082" s="361"/>
      <c r="K1082" s="360"/>
      <c r="L1082" s="343"/>
      <c r="M1082" s="343"/>
      <c r="N1082" s="170"/>
      <c r="O1082" s="170"/>
      <c r="P1082" s="170"/>
      <c r="Q1082" s="170"/>
      <c r="R1082" s="170"/>
      <c r="S1082" s="170"/>
      <c r="T1082" s="327">
        <v>1081</v>
      </c>
      <c r="U1082" s="373" t="s">
        <v>1159</v>
      </c>
      <c r="V1082" s="376">
        <v>2</v>
      </c>
      <c r="X1082" s="270"/>
      <c r="Y1082" s="270"/>
      <c r="Z1082" s="376">
        <v>2</v>
      </c>
      <c r="AB1082" s="83"/>
      <c r="AC1082" s="83"/>
      <c r="AD1082" s="83"/>
      <c r="AE1082" s="83"/>
      <c r="AF1082" s="83"/>
      <c r="AG1082" s="83"/>
      <c r="AH1082" s="83"/>
      <c r="AI1082" s="83"/>
      <c r="AJ1082" s="83"/>
      <c r="AK1082" s="83"/>
      <c r="AL1082" s="83"/>
      <c r="AM1082" s="83"/>
      <c r="AN1082" s="83"/>
      <c r="AO1082" s="83"/>
      <c r="AP1082" s="83"/>
      <c r="AQ1082" s="83"/>
      <c r="AR1082" s="83"/>
      <c r="AS1082" s="83"/>
      <c r="AT1082" s="83"/>
      <c r="AU1082" s="83"/>
      <c r="AV1082" s="83"/>
      <c r="AW1082" s="83"/>
      <c r="AX1082" s="83"/>
      <c r="AY1082" s="83"/>
      <c r="AZ1082" s="83"/>
      <c r="BA1082" s="83"/>
      <c r="BB1082" s="83"/>
    </row>
    <row r="1083" spans="10:54" s="228" customFormat="1" x14ac:dyDescent="0.2">
      <c r="J1083" s="361"/>
      <c r="K1083" s="360"/>
      <c r="L1083" s="343"/>
      <c r="M1083" s="343"/>
      <c r="N1083" s="170"/>
      <c r="O1083" s="170"/>
      <c r="P1083" s="170"/>
      <c r="Q1083" s="170"/>
      <c r="R1083" s="170"/>
      <c r="S1083" s="170"/>
      <c r="T1083" s="327">
        <v>1082</v>
      </c>
      <c r="U1083" s="373" t="s">
        <v>1160</v>
      </c>
      <c r="V1083" s="376">
        <v>2</v>
      </c>
      <c r="X1083" s="270"/>
      <c r="Y1083" s="270"/>
      <c r="Z1083" s="376">
        <v>2</v>
      </c>
      <c r="AB1083" s="83"/>
      <c r="AC1083" s="83"/>
      <c r="AD1083" s="83"/>
      <c r="AE1083" s="83"/>
      <c r="AF1083" s="83"/>
      <c r="AG1083" s="83"/>
      <c r="AH1083" s="83"/>
      <c r="AI1083" s="83"/>
      <c r="AJ1083" s="83"/>
      <c r="AK1083" s="83"/>
      <c r="AL1083" s="83"/>
      <c r="AM1083" s="83"/>
      <c r="AN1083" s="83"/>
      <c r="AO1083" s="83"/>
      <c r="AP1083" s="83"/>
      <c r="AQ1083" s="83"/>
      <c r="AR1083" s="83"/>
      <c r="AS1083" s="83"/>
      <c r="AT1083" s="83"/>
      <c r="AU1083" s="83"/>
      <c r="AV1083" s="83"/>
      <c r="AW1083" s="83"/>
      <c r="AX1083" s="83"/>
      <c r="AY1083" s="83"/>
      <c r="AZ1083" s="83"/>
      <c r="BA1083" s="83"/>
      <c r="BB1083" s="83"/>
    </row>
    <row r="1084" spans="10:54" s="228" customFormat="1" x14ac:dyDescent="0.2">
      <c r="J1084" s="361"/>
      <c r="K1084" s="360"/>
      <c r="L1084" s="343"/>
      <c r="M1084" s="343"/>
      <c r="N1084" s="170"/>
      <c r="O1084" s="170"/>
      <c r="P1084" s="170"/>
      <c r="Q1084" s="170"/>
      <c r="R1084" s="170"/>
      <c r="S1084" s="170"/>
      <c r="T1084" s="327">
        <v>1083</v>
      </c>
      <c r="U1084" s="373" t="s">
        <v>1161</v>
      </c>
      <c r="V1084" s="376">
        <v>2</v>
      </c>
      <c r="X1084" s="270"/>
      <c r="Y1084" s="270"/>
      <c r="Z1084" s="376">
        <v>2</v>
      </c>
      <c r="AB1084" s="83"/>
      <c r="AC1084" s="83"/>
      <c r="AD1084" s="83"/>
      <c r="AE1084" s="83"/>
      <c r="AF1084" s="83"/>
      <c r="AG1084" s="83"/>
      <c r="AH1084" s="83"/>
      <c r="AI1084" s="83"/>
      <c r="AJ1084" s="83"/>
      <c r="AK1084" s="83"/>
      <c r="AL1084" s="83"/>
      <c r="AM1084" s="83"/>
      <c r="AN1084" s="83"/>
      <c r="AO1084" s="83"/>
      <c r="AP1084" s="83"/>
      <c r="AQ1084" s="83"/>
      <c r="AR1084" s="83"/>
      <c r="AS1084" s="83"/>
      <c r="AT1084" s="83"/>
      <c r="AU1084" s="83"/>
      <c r="AV1084" s="83"/>
      <c r="AW1084" s="83"/>
      <c r="AX1084" s="83"/>
      <c r="AY1084" s="83"/>
      <c r="AZ1084" s="83"/>
      <c r="BA1084" s="83"/>
      <c r="BB1084" s="83"/>
    </row>
    <row r="1085" spans="10:54" s="228" customFormat="1" x14ac:dyDescent="0.2">
      <c r="J1085" s="361"/>
      <c r="K1085" s="360"/>
      <c r="L1085" s="343"/>
      <c r="M1085" s="343"/>
      <c r="N1085" s="170"/>
      <c r="O1085" s="170"/>
      <c r="P1085" s="170"/>
      <c r="Q1085" s="170"/>
      <c r="R1085" s="170"/>
      <c r="S1085" s="170"/>
      <c r="T1085" s="327">
        <v>1084</v>
      </c>
      <c r="U1085" s="373" t="s">
        <v>1162</v>
      </c>
      <c r="V1085" s="376">
        <v>2</v>
      </c>
      <c r="X1085" s="270"/>
      <c r="Y1085" s="270"/>
      <c r="Z1085" s="376">
        <v>2</v>
      </c>
      <c r="AB1085" s="83"/>
      <c r="AC1085" s="83"/>
      <c r="AD1085" s="83"/>
      <c r="AE1085" s="83"/>
      <c r="AF1085" s="83"/>
      <c r="AG1085" s="83"/>
      <c r="AH1085" s="83"/>
      <c r="AI1085" s="83"/>
      <c r="AJ1085" s="83"/>
      <c r="AK1085" s="83"/>
      <c r="AL1085" s="83"/>
      <c r="AM1085" s="83"/>
      <c r="AN1085" s="83"/>
      <c r="AO1085" s="83"/>
      <c r="AP1085" s="83"/>
      <c r="AQ1085" s="83"/>
      <c r="AR1085" s="83"/>
      <c r="AS1085" s="83"/>
      <c r="AT1085" s="83"/>
      <c r="AU1085" s="83"/>
      <c r="AV1085" s="83"/>
      <c r="AW1085" s="83"/>
      <c r="AX1085" s="83"/>
      <c r="AY1085" s="83"/>
      <c r="AZ1085" s="83"/>
      <c r="BA1085" s="83"/>
      <c r="BB1085" s="83"/>
    </row>
    <row r="1086" spans="10:54" s="228" customFormat="1" x14ac:dyDescent="0.2">
      <c r="J1086" s="361"/>
      <c r="K1086" s="360"/>
      <c r="L1086" s="343"/>
      <c r="M1086" s="343"/>
      <c r="N1086" s="170"/>
      <c r="O1086" s="170"/>
      <c r="P1086" s="170"/>
      <c r="Q1086" s="170"/>
      <c r="R1086" s="170"/>
      <c r="S1086" s="170"/>
      <c r="T1086" s="327">
        <v>1085</v>
      </c>
      <c r="U1086" s="373" t="s">
        <v>1163</v>
      </c>
      <c r="V1086" s="376">
        <v>2</v>
      </c>
      <c r="X1086" s="270"/>
      <c r="Y1086" s="270"/>
      <c r="Z1086" s="376">
        <v>2</v>
      </c>
      <c r="AB1086" s="83"/>
      <c r="AC1086" s="83"/>
      <c r="AD1086" s="83"/>
      <c r="AE1086" s="83"/>
      <c r="AF1086" s="83"/>
      <c r="AG1086" s="83"/>
      <c r="AH1086" s="83"/>
      <c r="AI1086" s="83"/>
      <c r="AJ1086" s="83"/>
      <c r="AK1086" s="83"/>
      <c r="AL1086" s="83"/>
      <c r="AM1086" s="83"/>
      <c r="AN1086" s="83"/>
      <c r="AO1086" s="83"/>
      <c r="AP1086" s="83"/>
      <c r="AQ1086" s="83"/>
      <c r="AR1086" s="83"/>
      <c r="AS1086" s="83"/>
      <c r="AT1086" s="83"/>
      <c r="AU1086" s="83"/>
      <c r="AV1086" s="83"/>
      <c r="AW1086" s="83"/>
      <c r="AX1086" s="83"/>
      <c r="AY1086" s="83"/>
      <c r="AZ1086" s="83"/>
      <c r="BA1086" s="83"/>
      <c r="BB1086" s="83"/>
    </row>
    <row r="1087" spans="10:54" s="228" customFormat="1" x14ac:dyDescent="0.2">
      <c r="J1087" s="361"/>
      <c r="K1087" s="360"/>
      <c r="L1087" s="343"/>
      <c r="M1087" s="343"/>
      <c r="N1087" s="170"/>
      <c r="O1087" s="170"/>
      <c r="P1087" s="170"/>
      <c r="Q1087" s="170"/>
      <c r="R1087" s="170"/>
      <c r="S1087" s="170"/>
      <c r="T1087" s="327">
        <v>1086</v>
      </c>
      <c r="U1087" s="373" t="s">
        <v>1164</v>
      </c>
      <c r="V1087" s="376">
        <v>2</v>
      </c>
      <c r="X1087" s="270"/>
      <c r="Y1087" s="270"/>
      <c r="Z1087" s="376">
        <v>2</v>
      </c>
      <c r="AB1087" s="83"/>
      <c r="AC1087" s="83"/>
      <c r="AD1087" s="83"/>
      <c r="AE1087" s="83"/>
      <c r="AF1087" s="83"/>
      <c r="AG1087" s="83"/>
      <c r="AH1087" s="83"/>
      <c r="AI1087" s="83"/>
      <c r="AJ1087" s="83"/>
      <c r="AK1087" s="83"/>
      <c r="AL1087" s="83"/>
      <c r="AM1087" s="83"/>
      <c r="AN1087" s="83"/>
      <c r="AO1087" s="83"/>
      <c r="AP1087" s="83"/>
      <c r="AQ1087" s="83"/>
      <c r="AR1087" s="83"/>
      <c r="AS1087" s="83"/>
      <c r="AT1087" s="83"/>
      <c r="AU1087" s="83"/>
      <c r="AV1087" s="83"/>
      <c r="AW1087" s="83"/>
      <c r="AX1087" s="83"/>
      <c r="AY1087" s="83"/>
      <c r="AZ1087" s="83"/>
      <c r="BA1087" s="83"/>
      <c r="BB1087" s="83"/>
    </row>
    <row r="1088" spans="10:54" s="228" customFormat="1" x14ac:dyDescent="0.2">
      <c r="J1088" s="361"/>
      <c r="K1088" s="360"/>
      <c r="L1088" s="343"/>
      <c r="M1088" s="343"/>
      <c r="N1088" s="170"/>
      <c r="O1088" s="170"/>
      <c r="P1088" s="170"/>
      <c r="Q1088" s="170"/>
      <c r="R1088" s="170"/>
      <c r="S1088" s="170"/>
      <c r="T1088" s="327">
        <v>1087</v>
      </c>
      <c r="U1088" s="373" t="s">
        <v>1165</v>
      </c>
      <c r="V1088" s="376">
        <v>2</v>
      </c>
      <c r="X1088" s="270"/>
      <c r="Y1088" s="270"/>
      <c r="Z1088" s="376">
        <v>2</v>
      </c>
      <c r="AB1088" s="83"/>
      <c r="AC1088" s="83"/>
      <c r="AD1088" s="83"/>
      <c r="AE1088" s="83"/>
      <c r="AF1088" s="83"/>
      <c r="AG1088" s="83"/>
      <c r="AH1088" s="83"/>
      <c r="AI1088" s="83"/>
      <c r="AJ1088" s="83"/>
      <c r="AK1088" s="83"/>
      <c r="AL1088" s="83"/>
      <c r="AM1088" s="83"/>
      <c r="AN1088" s="83"/>
      <c r="AO1088" s="83"/>
      <c r="AP1088" s="83"/>
      <c r="AQ1088" s="83"/>
      <c r="AR1088" s="83"/>
      <c r="AS1088" s="83"/>
      <c r="AT1088" s="83"/>
      <c r="AU1088" s="83"/>
      <c r="AV1088" s="83"/>
      <c r="AW1088" s="83"/>
      <c r="AX1088" s="83"/>
      <c r="AY1088" s="83"/>
      <c r="AZ1088" s="83"/>
      <c r="BA1088" s="83"/>
      <c r="BB1088" s="83"/>
    </row>
    <row r="1089" spans="10:54" s="228" customFormat="1" x14ac:dyDescent="0.2">
      <c r="J1089" s="361"/>
      <c r="K1089" s="360"/>
      <c r="L1089" s="343"/>
      <c r="M1089" s="343"/>
      <c r="N1089" s="170"/>
      <c r="O1089" s="170"/>
      <c r="P1089" s="170"/>
      <c r="Q1089" s="170"/>
      <c r="R1089" s="170"/>
      <c r="S1089" s="170"/>
      <c r="T1089" s="327">
        <v>1088</v>
      </c>
      <c r="U1089" s="373" t="s">
        <v>1166</v>
      </c>
      <c r="V1089" s="376">
        <v>2</v>
      </c>
      <c r="X1089" s="270"/>
      <c r="Y1089" s="270"/>
      <c r="Z1089" s="376">
        <v>2</v>
      </c>
      <c r="AB1089" s="83"/>
      <c r="AC1089" s="83"/>
      <c r="AD1089" s="83"/>
      <c r="AE1089" s="83"/>
      <c r="AF1089" s="83"/>
      <c r="AG1089" s="83"/>
      <c r="AH1089" s="83"/>
      <c r="AI1089" s="83"/>
      <c r="AJ1089" s="83"/>
      <c r="AK1089" s="83"/>
      <c r="AL1089" s="83"/>
      <c r="AM1089" s="83"/>
      <c r="AN1089" s="83"/>
      <c r="AO1089" s="83"/>
      <c r="AP1089" s="83"/>
      <c r="AQ1089" s="83"/>
      <c r="AR1089" s="83"/>
      <c r="AS1089" s="83"/>
      <c r="AT1089" s="83"/>
      <c r="AU1089" s="83"/>
      <c r="AV1089" s="83"/>
      <c r="AW1089" s="83"/>
      <c r="AX1089" s="83"/>
      <c r="AY1089" s="83"/>
      <c r="AZ1089" s="83"/>
      <c r="BA1089" s="83"/>
      <c r="BB1089" s="83"/>
    </row>
    <row r="1090" spans="10:54" s="228" customFormat="1" x14ac:dyDescent="0.2">
      <c r="J1090" s="361"/>
      <c r="K1090" s="360"/>
      <c r="L1090" s="343"/>
      <c r="M1090" s="343"/>
      <c r="N1090" s="170"/>
      <c r="O1090" s="170"/>
      <c r="P1090" s="170"/>
      <c r="Q1090" s="170"/>
      <c r="R1090" s="170"/>
      <c r="S1090" s="170"/>
      <c r="T1090" s="327">
        <v>1089</v>
      </c>
      <c r="U1090" s="373" t="s">
        <v>1167</v>
      </c>
      <c r="V1090" s="376">
        <v>2</v>
      </c>
      <c r="X1090" s="270"/>
      <c r="Y1090" s="270"/>
      <c r="Z1090" s="376">
        <v>2</v>
      </c>
      <c r="AB1090" s="83"/>
      <c r="AC1090" s="83"/>
      <c r="AD1090" s="83"/>
      <c r="AE1090" s="83"/>
      <c r="AF1090" s="83"/>
      <c r="AG1090" s="83"/>
      <c r="AH1090" s="83"/>
      <c r="AI1090" s="83"/>
      <c r="AJ1090" s="83"/>
      <c r="AK1090" s="83"/>
      <c r="AL1090" s="83"/>
      <c r="AM1090" s="83"/>
      <c r="AN1090" s="83"/>
      <c r="AO1090" s="83"/>
      <c r="AP1090" s="83"/>
      <c r="AQ1090" s="83"/>
      <c r="AR1090" s="83"/>
      <c r="AS1090" s="83"/>
      <c r="AT1090" s="83"/>
      <c r="AU1090" s="83"/>
      <c r="AV1090" s="83"/>
      <c r="AW1090" s="83"/>
      <c r="AX1090" s="83"/>
      <c r="AY1090" s="83"/>
      <c r="AZ1090" s="83"/>
      <c r="BA1090" s="83"/>
      <c r="BB1090" s="83"/>
    </row>
    <row r="1091" spans="10:54" s="228" customFormat="1" x14ac:dyDescent="0.2">
      <c r="J1091" s="361"/>
      <c r="K1091" s="360"/>
      <c r="L1091" s="343"/>
      <c r="M1091" s="343"/>
      <c r="N1091" s="170"/>
      <c r="O1091" s="170"/>
      <c r="P1091" s="170"/>
      <c r="Q1091" s="170"/>
      <c r="R1091" s="170"/>
      <c r="S1091" s="170"/>
      <c r="T1091" s="327">
        <v>1090</v>
      </c>
      <c r="U1091" s="373" t="s">
        <v>1168</v>
      </c>
      <c r="V1091" s="376">
        <v>2</v>
      </c>
      <c r="X1091" s="270"/>
      <c r="Y1091" s="270"/>
      <c r="Z1091" s="376">
        <v>2</v>
      </c>
      <c r="AB1091" s="83"/>
      <c r="AC1091" s="83"/>
      <c r="AD1091" s="83"/>
      <c r="AE1091" s="83"/>
      <c r="AF1091" s="83"/>
      <c r="AG1091" s="83"/>
      <c r="AH1091" s="83"/>
      <c r="AI1091" s="83"/>
      <c r="AJ1091" s="83"/>
      <c r="AK1091" s="83"/>
      <c r="AL1091" s="83"/>
      <c r="AM1091" s="83"/>
      <c r="AN1091" s="83"/>
      <c r="AO1091" s="83"/>
      <c r="AP1091" s="83"/>
      <c r="AQ1091" s="83"/>
      <c r="AR1091" s="83"/>
      <c r="AS1091" s="83"/>
      <c r="AT1091" s="83"/>
      <c r="AU1091" s="83"/>
      <c r="AV1091" s="83"/>
      <c r="AW1091" s="83"/>
      <c r="AX1091" s="83"/>
      <c r="AY1091" s="83"/>
      <c r="AZ1091" s="83"/>
      <c r="BA1091" s="83"/>
      <c r="BB1091" s="83"/>
    </row>
    <row r="1092" spans="10:54" s="228" customFormat="1" x14ac:dyDescent="0.2">
      <c r="J1092" s="361"/>
      <c r="K1092" s="360"/>
      <c r="L1092" s="343"/>
      <c r="M1092" s="343"/>
      <c r="N1092" s="170"/>
      <c r="O1092" s="170"/>
      <c r="P1092" s="170"/>
      <c r="Q1092" s="170"/>
      <c r="R1092" s="170"/>
      <c r="S1092" s="170"/>
      <c r="T1092" s="327">
        <v>1091</v>
      </c>
      <c r="U1092" s="373" t="s">
        <v>1169</v>
      </c>
      <c r="V1092" s="376">
        <v>2</v>
      </c>
      <c r="X1092" s="270"/>
      <c r="Y1092" s="270"/>
      <c r="Z1092" s="376">
        <v>2</v>
      </c>
      <c r="AB1092" s="83"/>
      <c r="AC1092" s="83"/>
      <c r="AD1092" s="83"/>
      <c r="AE1092" s="83"/>
      <c r="AF1092" s="83"/>
      <c r="AG1092" s="83"/>
      <c r="AH1092" s="83"/>
      <c r="AI1092" s="83"/>
      <c r="AJ1092" s="83"/>
      <c r="AK1092" s="83"/>
      <c r="AL1092" s="83"/>
      <c r="AM1092" s="83"/>
      <c r="AN1092" s="83"/>
      <c r="AO1092" s="83"/>
      <c r="AP1092" s="83"/>
      <c r="AQ1092" s="83"/>
      <c r="AR1092" s="83"/>
      <c r="AS1092" s="83"/>
      <c r="AT1092" s="83"/>
      <c r="AU1092" s="83"/>
      <c r="AV1092" s="83"/>
      <c r="AW1092" s="83"/>
      <c r="AX1092" s="83"/>
      <c r="AY1092" s="83"/>
      <c r="AZ1092" s="83"/>
      <c r="BA1092" s="83"/>
      <c r="BB1092" s="83"/>
    </row>
    <row r="1093" spans="10:54" s="228" customFormat="1" x14ac:dyDescent="0.2">
      <c r="J1093" s="361"/>
      <c r="K1093" s="360"/>
      <c r="L1093" s="343"/>
      <c r="M1093" s="343"/>
      <c r="N1093" s="170"/>
      <c r="O1093" s="170"/>
      <c r="P1093" s="170"/>
      <c r="Q1093" s="170"/>
      <c r="R1093" s="170"/>
      <c r="S1093" s="170"/>
      <c r="T1093" s="327">
        <v>1092</v>
      </c>
      <c r="U1093" s="373" t="s">
        <v>1170</v>
      </c>
      <c r="V1093" s="376">
        <v>2</v>
      </c>
      <c r="X1093" s="270"/>
      <c r="Y1093" s="270"/>
      <c r="Z1093" s="376">
        <v>2</v>
      </c>
      <c r="AB1093" s="83"/>
      <c r="AC1093" s="83"/>
      <c r="AD1093" s="83"/>
      <c r="AE1093" s="83"/>
      <c r="AF1093" s="83"/>
      <c r="AG1093" s="83"/>
      <c r="AH1093" s="83"/>
      <c r="AI1093" s="83"/>
      <c r="AJ1093" s="83"/>
      <c r="AK1093" s="83"/>
      <c r="AL1093" s="83"/>
      <c r="AM1093" s="83"/>
      <c r="AN1093" s="83"/>
      <c r="AO1093" s="83"/>
      <c r="AP1093" s="83"/>
      <c r="AQ1093" s="83"/>
      <c r="AR1093" s="83"/>
      <c r="AS1093" s="83"/>
      <c r="AT1093" s="83"/>
      <c r="AU1093" s="83"/>
      <c r="AV1093" s="83"/>
      <c r="AW1093" s="83"/>
      <c r="AX1093" s="83"/>
      <c r="AY1093" s="83"/>
      <c r="AZ1093" s="83"/>
      <c r="BA1093" s="83"/>
      <c r="BB1093" s="83"/>
    </row>
    <row r="1094" spans="10:54" s="228" customFormat="1" x14ac:dyDescent="0.2">
      <c r="J1094" s="361"/>
      <c r="K1094" s="360"/>
      <c r="L1094" s="343"/>
      <c r="M1094" s="343"/>
      <c r="N1094" s="170"/>
      <c r="O1094" s="170"/>
      <c r="P1094" s="170"/>
      <c r="Q1094" s="170"/>
      <c r="R1094" s="170"/>
      <c r="S1094" s="170"/>
      <c r="T1094" s="327">
        <v>1093</v>
      </c>
      <c r="U1094" s="373" t="s">
        <v>1171</v>
      </c>
      <c r="V1094" s="376">
        <v>2</v>
      </c>
      <c r="X1094" s="270"/>
      <c r="Y1094" s="270"/>
      <c r="Z1094" s="376">
        <v>2</v>
      </c>
      <c r="AB1094" s="83"/>
      <c r="AC1094" s="83"/>
      <c r="AD1094" s="83"/>
      <c r="AE1094" s="83"/>
      <c r="AF1094" s="83"/>
      <c r="AG1094" s="83"/>
      <c r="AH1094" s="83"/>
      <c r="AI1094" s="83"/>
      <c r="AJ1094" s="83"/>
      <c r="AK1094" s="83"/>
      <c r="AL1094" s="83"/>
      <c r="AM1094" s="83"/>
      <c r="AN1094" s="83"/>
      <c r="AO1094" s="83"/>
      <c r="AP1094" s="83"/>
      <c r="AQ1094" s="83"/>
      <c r="AR1094" s="83"/>
      <c r="AS1094" s="83"/>
      <c r="AT1094" s="83"/>
      <c r="AU1094" s="83"/>
      <c r="AV1094" s="83"/>
      <c r="AW1094" s="83"/>
      <c r="AX1094" s="83"/>
      <c r="AY1094" s="83"/>
      <c r="AZ1094" s="83"/>
      <c r="BA1094" s="83"/>
      <c r="BB1094" s="83"/>
    </row>
    <row r="1095" spans="10:54" s="228" customFormat="1" x14ac:dyDescent="0.2">
      <c r="J1095" s="361"/>
      <c r="K1095" s="360"/>
      <c r="L1095" s="343"/>
      <c r="M1095" s="343"/>
      <c r="N1095" s="170"/>
      <c r="O1095" s="170"/>
      <c r="P1095" s="170"/>
      <c r="Q1095" s="170"/>
      <c r="R1095" s="170"/>
      <c r="S1095" s="170"/>
      <c r="T1095" s="327">
        <v>1094</v>
      </c>
      <c r="U1095" s="373" t="s">
        <v>1172</v>
      </c>
      <c r="V1095" s="376">
        <v>2</v>
      </c>
      <c r="X1095" s="270"/>
      <c r="Y1095" s="270"/>
      <c r="Z1095" s="376">
        <v>2</v>
      </c>
      <c r="AB1095" s="83"/>
      <c r="AC1095" s="83"/>
      <c r="AD1095" s="83"/>
      <c r="AE1095" s="83"/>
      <c r="AF1095" s="83"/>
      <c r="AG1095" s="83"/>
      <c r="AH1095" s="83"/>
      <c r="AI1095" s="83"/>
      <c r="AJ1095" s="83"/>
      <c r="AK1095" s="83"/>
      <c r="AL1095" s="83"/>
      <c r="AM1095" s="83"/>
      <c r="AN1095" s="83"/>
      <c r="AO1095" s="83"/>
      <c r="AP1095" s="83"/>
      <c r="AQ1095" s="83"/>
      <c r="AR1095" s="83"/>
      <c r="AS1095" s="83"/>
      <c r="AT1095" s="83"/>
      <c r="AU1095" s="83"/>
      <c r="AV1095" s="83"/>
      <c r="AW1095" s="83"/>
      <c r="AX1095" s="83"/>
      <c r="AY1095" s="83"/>
      <c r="AZ1095" s="83"/>
      <c r="BA1095" s="83"/>
      <c r="BB1095" s="83"/>
    </row>
    <row r="1096" spans="10:54" s="228" customFormat="1" x14ac:dyDescent="0.2">
      <c r="J1096" s="361"/>
      <c r="K1096" s="360"/>
      <c r="L1096" s="343"/>
      <c r="M1096" s="343"/>
      <c r="N1096" s="170"/>
      <c r="O1096" s="170"/>
      <c r="P1096" s="170"/>
      <c r="Q1096" s="170"/>
      <c r="R1096" s="170"/>
      <c r="S1096" s="170"/>
      <c r="T1096" s="327">
        <v>1095</v>
      </c>
      <c r="U1096" s="373" t="s">
        <v>1173</v>
      </c>
      <c r="V1096" s="376">
        <v>2</v>
      </c>
      <c r="X1096" s="270"/>
      <c r="Y1096" s="270"/>
      <c r="Z1096" s="376">
        <v>2</v>
      </c>
      <c r="AB1096" s="83"/>
      <c r="AC1096" s="83"/>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row>
    <row r="1097" spans="10:54" s="228" customFormat="1" x14ac:dyDescent="0.2">
      <c r="J1097" s="361"/>
      <c r="K1097" s="360"/>
      <c r="L1097" s="343"/>
      <c r="M1097" s="343"/>
      <c r="N1097" s="170"/>
      <c r="O1097" s="170"/>
      <c r="P1097" s="170"/>
      <c r="Q1097" s="170"/>
      <c r="R1097" s="170"/>
      <c r="S1097" s="170"/>
      <c r="T1097" s="327">
        <v>1096</v>
      </c>
      <c r="U1097" s="373" t="s">
        <v>1174</v>
      </c>
      <c r="V1097" s="376">
        <v>2</v>
      </c>
      <c r="X1097" s="270"/>
      <c r="Y1097" s="270"/>
      <c r="Z1097" s="376">
        <v>2</v>
      </c>
      <c r="AB1097" s="83"/>
      <c r="AC1097" s="83"/>
      <c r="AD1097" s="83"/>
      <c r="AE1097" s="83"/>
      <c r="AF1097" s="83"/>
      <c r="AG1097" s="83"/>
      <c r="AH1097" s="83"/>
      <c r="AI1097" s="83"/>
      <c r="AJ1097" s="83"/>
      <c r="AK1097" s="83"/>
      <c r="AL1097" s="83"/>
      <c r="AM1097" s="83"/>
      <c r="AN1097" s="83"/>
      <c r="AO1097" s="83"/>
      <c r="AP1097" s="83"/>
      <c r="AQ1097" s="83"/>
      <c r="AR1097" s="83"/>
      <c r="AS1097" s="83"/>
      <c r="AT1097" s="83"/>
      <c r="AU1097" s="83"/>
      <c r="AV1097" s="83"/>
      <c r="AW1097" s="83"/>
      <c r="AX1097" s="83"/>
      <c r="AY1097" s="83"/>
      <c r="AZ1097" s="83"/>
      <c r="BA1097" s="83"/>
      <c r="BB1097" s="83"/>
    </row>
    <row r="1098" spans="10:54" s="228" customFormat="1" x14ac:dyDescent="0.2">
      <c r="J1098" s="361"/>
      <c r="K1098" s="360"/>
      <c r="L1098" s="343"/>
      <c r="M1098" s="343"/>
      <c r="N1098" s="170"/>
      <c r="O1098" s="170"/>
      <c r="P1098" s="170"/>
      <c r="Q1098" s="170"/>
      <c r="R1098" s="170"/>
      <c r="S1098" s="170"/>
      <c r="T1098" s="327">
        <v>1097</v>
      </c>
      <c r="U1098" s="373" t="s">
        <v>1175</v>
      </c>
      <c r="V1098" s="376">
        <v>2</v>
      </c>
      <c r="X1098" s="270"/>
      <c r="Y1098" s="270"/>
      <c r="Z1098" s="376">
        <v>2</v>
      </c>
      <c r="AB1098" s="83"/>
      <c r="AC1098" s="83"/>
      <c r="AD1098" s="83"/>
      <c r="AE1098" s="83"/>
      <c r="AF1098" s="83"/>
      <c r="AG1098" s="83"/>
      <c r="AH1098" s="83"/>
      <c r="AI1098" s="83"/>
      <c r="AJ1098" s="83"/>
      <c r="AK1098" s="83"/>
      <c r="AL1098" s="83"/>
      <c r="AM1098" s="83"/>
      <c r="AN1098" s="83"/>
      <c r="AO1098" s="83"/>
      <c r="AP1098" s="83"/>
      <c r="AQ1098" s="83"/>
      <c r="AR1098" s="83"/>
      <c r="AS1098" s="83"/>
      <c r="AT1098" s="83"/>
      <c r="AU1098" s="83"/>
      <c r="AV1098" s="83"/>
      <c r="AW1098" s="83"/>
      <c r="AX1098" s="83"/>
      <c r="AY1098" s="83"/>
      <c r="AZ1098" s="83"/>
      <c r="BA1098" s="83"/>
      <c r="BB1098" s="83"/>
    </row>
    <row r="1099" spans="10:54" s="228" customFormat="1" x14ac:dyDescent="0.2">
      <c r="J1099" s="361"/>
      <c r="K1099" s="360"/>
      <c r="L1099" s="343"/>
      <c r="M1099" s="343"/>
      <c r="N1099" s="170"/>
      <c r="O1099" s="170"/>
      <c r="P1099" s="170"/>
      <c r="Q1099" s="170"/>
      <c r="R1099" s="170"/>
      <c r="S1099" s="170"/>
      <c r="T1099" s="327">
        <v>1098</v>
      </c>
      <c r="U1099" s="373" t="s">
        <v>1176</v>
      </c>
      <c r="V1099" s="376">
        <v>2</v>
      </c>
      <c r="X1099" s="270"/>
      <c r="Y1099" s="270"/>
      <c r="Z1099" s="376">
        <v>2</v>
      </c>
      <c r="AB1099" s="83"/>
      <c r="AC1099" s="83"/>
      <c r="AD1099" s="83"/>
      <c r="AE1099" s="83"/>
      <c r="AF1099" s="83"/>
      <c r="AG1099" s="83"/>
      <c r="AH1099" s="83"/>
      <c r="AI1099" s="83"/>
      <c r="AJ1099" s="83"/>
      <c r="AK1099" s="83"/>
      <c r="AL1099" s="83"/>
      <c r="AM1099" s="83"/>
      <c r="AN1099" s="83"/>
      <c r="AO1099" s="83"/>
      <c r="AP1099" s="83"/>
      <c r="AQ1099" s="83"/>
      <c r="AR1099" s="83"/>
      <c r="AS1099" s="83"/>
      <c r="AT1099" s="83"/>
      <c r="AU1099" s="83"/>
      <c r="AV1099" s="83"/>
      <c r="AW1099" s="83"/>
      <c r="AX1099" s="83"/>
      <c r="AY1099" s="83"/>
      <c r="AZ1099" s="83"/>
      <c r="BA1099" s="83"/>
      <c r="BB1099" s="83"/>
    </row>
    <row r="1100" spans="10:54" s="228" customFormat="1" x14ac:dyDescent="0.2">
      <c r="J1100" s="361"/>
      <c r="K1100" s="360"/>
      <c r="L1100" s="343"/>
      <c r="M1100" s="343"/>
      <c r="N1100" s="170"/>
      <c r="O1100" s="170"/>
      <c r="P1100" s="170"/>
      <c r="Q1100" s="170"/>
      <c r="R1100" s="170"/>
      <c r="S1100" s="170"/>
      <c r="T1100" s="327">
        <v>1099</v>
      </c>
      <c r="U1100" s="373" t="s">
        <v>1177</v>
      </c>
      <c r="V1100" s="376">
        <v>3</v>
      </c>
      <c r="X1100" s="270"/>
      <c r="Y1100" s="270"/>
      <c r="Z1100" s="376">
        <v>3</v>
      </c>
      <c r="AB1100" s="83"/>
      <c r="AC1100" s="83"/>
      <c r="AD1100" s="83"/>
      <c r="AE1100" s="83"/>
      <c r="AF1100" s="83"/>
      <c r="AG1100" s="83"/>
      <c r="AH1100" s="83"/>
      <c r="AI1100" s="83"/>
      <c r="AJ1100" s="83"/>
      <c r="AK1100" s="83"/>
      <c r="AL1100" s="83"/>
      <c r="AM1100" s="83"/>
      <c r="AN1100" s="83"/>
      <c r="AO1100" s="83"/>
      <c r="AP1100" s="83"/>
      <c r="AQ1100" s="83"/>
      <c r="AR1100" s="83"/>
      <c r="AS1100" s="83"/>
      <c r="AT1100" s="83"/>
      <c r="AU1100" s="83"/>
      <c r="AV1100" s="83"/>
      <c r="AW1100" s="83"/>
      <c r="AX1100" s="83"/>
      <c r="AY1100" s="83"/>
      <c r="AZ1100" s="83"/>
      <c r="BA1100" s="83"/>
      <c r="BB1100" s="83"/>
    </row>
    <row r="1101" spans="10:54" s="228" customFormat="1" x14ac:dyDescent="0.2">
      <c r="J1101" s="361"/>
      <c r="K1101" s="360"/>
      <c r="L1101" s="343"/>
      <c r="M1101" s="343"/>
      <c r="N1101" s="170"/>
      <c r="O1101" s="170"/>
      <c r="P1101" s="170"/>
      <c r="Q1101" s="170"/>
      <c r="R1101" s="170"/>
      <c r="S1101" s="170"/>
      <c r="T1101" s="327">
        <v>1100</v>
      </c>
      <c r="U1101" s="373" t="s">
        <v>1178</v>
      </c>
      <c r="V1101" s="376">
        <v>2</v>
      </c>
      <c r="X1101" s="270"/>
      <c r="Y1101" s="270"/>
      <c r="Z1101" s="376">
        <v>2</v>
      </c>
      <c r="AB1101" s="83"/>
      <c r="AC1101" s="83"/>
      <c r="AD1101" s="83"/>
      <c r="AE1101" s="83"/>
      <c r="AF1101" s="83"/>
      <c r="AG1101" s="83"/>
      <c r="AH1101" s="83"/>
      <c r="AI1101" s="83"/>
      <c r="AJ1101" s="83"/>
      <c r="AK1101" s="83"/>
      <c r="AL1101" s="83"/>
      <c r="AM1101" s="83"/>
      <c r="AN1101" s="83"/>
      <c r="AO1101" s="83"/>
      <c r="AP1101" s="83"/>
      <c r="AQ1101" s="83"/>
      <c r="AR1101" s="83"/>
      <c r="AS1101" s="83"/>
      <c r="AT1101" s="83"/>
      <c r="AU1101" s="83"/>
      <c r="AV1101" s="83"/>
      <c r="AW1101" s="83"/>
      <c r="AX1101" s="83"/>
      <c r="AY1101" s="83"/>
      <c r="AZ1101" s="83"/>
      <c r="BA1101" s="83"/>
      <c r="BB1101" s="83"/>
    </row>
    <row r="1102" spans="10:54" s="228" customFormat="1" x14ac:dyDescent="0.2">
      <c r="J1102" s="361"/>
      <c r="K1102" s="360"/>
      <c r="L1102" s="343"/>
      <c r="M1102" s="343"/>
      <c r="N1102" s="170"/>
      <c r="O1102" s="170"/>
      <c r="P1102" s="170"/>
      <c r="Q1102" s="170"/>
      <c r="R1102" s="170"/>
      <c r="S1102" s="170"/>
      <c r="T1102" s="327">
        <v>1101</v>
      </c>
      <c r="U1102" s="373" t="s">
        <v>1179</v>
      </c>
      <c r="V1102" s="376">
        <v>2</v>
      </c>
      <c r="X1102" s="270"/>
      <c r="Y1102" s="270"/>
      <c r="Z1102" s="376">
        <v>2</v>
      </c>
      <c r="AB1102" s="83"/>
      <c r="AC1102" s="83"/>
      <c r="AD1102" s="83"/>
      <c r="AE1102" s="83"/>
      <c r="AF1102" s="83"/>
      <c r="AG1102" s="83"/>
      <c r="AH1102" s="83"/>
      <c r="AI1102" s="83"/>
      <c r="AJ1102" s="83"/>
      <c r="AK1102" s="83"/>
      <c r="AL1102" s="83"/>
      <c r="AM1102" s="83"/>
      <c r="AN1102" s="83"/>
      <c r="AO1102" s="83"/>
      <c r="AP1102" s="83"/>
      <c r="AQ1102" s="83"/>
      <c r="AR1102" s="83"/>
      <c r="AS1102" s="83"/>
      <c r="AT1102" s="83"/>
      <c r="AU1102" s="83"/>
      <c r="AV1102" s="83"/>
      <c r="AW1102" s="83"/>
      <c r="AX1102" s="83"/>
      <c r="AY1102" s="83"/>
      <c r="AZ1102" s="83"/>
      <c r="BA1102" s="83"/>
      <c r="BB1102" s="83"/>
    </row>
    <row r="1103" spans="10:54" s="228" customFormat="1" x14ac:dyDescent="0.2">
      <c r="J1103" s="361"/>
      <c r="K1103" s="360"/>
      <c r="L1103" s="343"/>
      <c r="M1103" s="343"/>
      <c r="N1103" s="170"/>
      <c r="O1103" s="170"/>
      <c r="P1103" s="170"/>
      <c r="Q1103" s="170"/>
      <c r="R1103" s="170"/>
      <c r="S1103" s="170"/>
      <c r="T1103" s="327">
        <v>1102</v>
      </c>
      <c r="U1103" s="373" t="s">
        <v>1180</v>
      </c>
      <c r="V1103" s="376">
        <v>2</v>
      </c>
      <c r="X1103" s="270"/>
      <c r="Y1103" s="270"/>
      <c r="Z1103" s="376">
        <v>2</v>
      </c>
      <c r="AB1103" s="83"/>
      <c r="AC1103" s="83"/>
      <c r="AD1103" s="83"/>
      <c r="AE1103" s="83"/>
      <c r="AF1103" s="83"/>
      <c r="AG1103" s="83"/>
      <c r="AH1103" s="83"/>
      <c r="AI1103" s="83"/>
      <c r="AJ1103" s="83"/>
      <c r="AK1103" s="83"/>
      <c r="AL1103" s="83"/>
      <c r="AM1103" s="83"/>
      <c r="AN1103" s="83"/>
      <c r="AO1103" s="83"/>
      <c r="AP1103" s="83"/>
      <c r="AQ1103" s="83"/>
      <c r="AR1103" s="83"/>
      <c r="AS1103" s="83"/>
      <c r="AT1103" s="83"/>
      <c r="AU1103" s="83"/>
      <c r="AV1103" s="83"/>
      <c r="AW1103" s="83"/>
      <c r="AX1103" s="83"/>
      <c r="AY1103" s="83"/>
      <c r="AZ1103" s="83"/>
      <c r="BA1103" s="83"/>
      <c r="BB1103" s="83"/>
    </row>
    <row r="1104" spans="10:54" s="228" customFormat="1" x14ac:dyDescent="0.2">
      <c r="J1104" s="361"/>
      <c r="K1104" s="360"/>
      <c r="L1104" s="343"/>
      <c r="M1104" s="343"/>
      <c r="N1104" s="170"/>
      <c r="O1104" s="170"/>
      <c r="P1104" s="170"/>
      <c r="Q1104" s="170"/>
      <c r="R1104" s="170"/>
      <c r="S1104" s="170"/>
      <c r="T1104" s="327">
        <v>1103</v>
      </c>
      <c r="U1104" s="373" t="s">
        <v>1181</v>
      </c>
      <c r="V1104" s="376">
        <v>2</v>
      </c>
      <c r="X1104" s="270"/>
      <c r="Y1104" s="270"/>
      <c r="Z1104" s="376">
        <v>2</v>
      </c>
      <c r="AB1104" s="83"/>
      <c r="AC1104" s="83"/>
      <c r="AD1104" s="83"/>
      <c r="AE1104" s="83"/>
      <c r="AF1104" s="83"/>
      <c r="AG1104" s="83"/>
      <c r="AH1104" s="83"/>
      <c r="AI1104" s="83"/>
      <c r="AJ1104" s="83"/>
      <c r="AK1104" s="83"/>
      <c r="AL1104" s="83"/>
      <c r="AM1104" s="83"/>
      <c r="AN1104" s="83"/>
      <c r="AO1104" s="83"/>
      <c r="AP1104" s="83"/>
      <c r="AQ1104" s="83"/>
      <c r="AR1104" s="83"/>
      <c r="AS1104" s="83"/>
      <c r="AT1104" s="83"/>
      <c r="AU1104" s="83"/>
      <c r="AV1104" s="83"/>
      <c r="AW1104" s="83"/>
      <c r="AX1104" s="83"/>
      <c r="AY1104" s="83"/>
      <c r="AZ1104" s="83"/>
      <c r="BA1104" s="83"/>
      <c r="BB1104" s="83"/>
    </row>
    <row r="1105" spans="10:54" s="228" customFormat="1" x14ac:dyDescent="0.2">
      <c r="J1105" s="361"/>
      <c r="K1105" s="360"/>
      <c r="L1105" s="343"/>
      <c r="M1105" s="343"/>
      <c r="N1105" s="170"/>
      <c r="O1105" s="170"/>
      <c r="P1105" s="170"/>
      <c r="Q1105" s="170"/>
      <c r="R1105" s="170"/>
      <c r="S1105" s="170"/>
      <c r="T1105" s="327">
        <v>1104</v>
      </c>
      <c r="U1105" s="373" t="s">
        <v>1182</v>
      </c>
      <c r="V1105" s="376">
        <v>2</v>
      </c>
      <c r="X1105" s="270"/>
      <c r="Y1105" s="270"/>
      <c r="Z1105" s="376">
        <v>2</v>
      </c>
      <c r="AB1105" s="83"/>
      <c r="AC1105" s="83"/>
      <c r="AD1105" s="83"/>
      <c r="AE1105" s="83"/>
      <c r="AF1105" s="83"/>
      <c r="AG1105" s="83"/>
      <c r="AH1105" s="83"/>
      <c r="AI1105" s="83"/>
      <c r="AJ1105" s="83"/>
      <c r="AK1105" s="83"/>
      <c r="AL1105" s="83"/>
      <c r="AM1105" s="83"/>
      <c r="AN1105" s="83"/>
      <c r="AO1105" s="83"/>
      <c r="AP1105" s="83"/>
      <c r="AQ1105" s="83"/>
      <c r="AR1105" s="83"/>
      <c r="AS1105" s="83"/>
      <c r="AT1105" s="83"/>
      <c r="AU1105" s="83"/>
      <c r="AV1105" s="83"/>
      <c r="AW1105" s="83"/>
      <c r="AX1105" s="83"/>
      <c r="AY1105" s="83"/>
      <c r="AZ1105" s="83"/>
      <c r="BA1105" s="83"/>
      <c r="BB1105" s="83"/>
    </row>
    <row r="1106" spans="10:54" s="228" customFormat="1" x14ac:dyDescent="0.2">
      <c r="J1106" s="361"/>
      <c r="K1106" s="360"/>
      <c r="L1106" s="343"/>
      <c r="M1106" s="343"/>
      <c r="N1106" s="170"/>
      <c r="O1106" s="170"/>
      <c r="P1106" s="170"/>
      <c r="Q1106" s="170"/>
      <c r="R1106" s="170"/>
      <c r="S1106" s="170"/>
      <c r="T1106" s="327">
        <v>1105</v>
      </c>
      <c r="U1106" s="373" t="s">
        <v>1183</v>
      </c>
      <c r="V1106" s="376">
        <v>2</v>
      </c>
      <c r="X1106" s="270"/>
      <c r="Y1106" s="270"/>
      <c r="Z1106" s="376">
        <v>2</v>
      </c>
      <c r="AB1106" s="83"/>
      <c r="AC1106" s="83"/>
      <c r="AD1106" s="83"/>
      <c r="AE1106" s="83"/>
      <c r="AF1106" s="83"/>
      <c r="AG1106" s="83"/>
      <c r="AH1106" s="83"/>
      <c r="AI1106" s="83"/>
      <c r="AJ1106" s="83"/>
      <c r="AK1106" s="83"/>
      <c r="AL1106" s="83"/>
      <c r="AM1106" s="83"/>
      <c r="AN1106" s="83"/>
      <c r="AO1106" s="83"/>
      <c r="AP1106" s="83"/>
      <c r="AQ1106" s="83"/>
      <c r="AR1106" s="83"/>
      <c r="AS1106" s="83"/>
      <c r="AT1106" s="83"/>
      <c r="AU1106" s="83"/>
      <c r="AV1106" s="83"/>
      <c r="AW1106" s="83"/>
      <c r="AX1106" s="83"/>
      <c r="AY1106" s="83"/>
      <c r="AZ1106" s="83"/>
      <c r="BA1106" s="83"/>
      <c r="BB1106" s="83"/>
    </row>
    <row r="1107" spans="10:54" s="228" customFormat="1" x14ac:dyDescent="0.2">
      <c r="J1107" s="361"/>
      <c r="K1107" s="360"/>
      <c r="L1107" s="343"/>
      <c r="M1107" s="343"/>
      <c r="N1107" s="170"/>
      <c r="O1107" s="170"/>
      <c r="P1107" s="170"/>
      <c r="Q1107" s="170"/>
      <c r="R1107" s="170"/>
      <c r="S1107" s="170"/>
      <c r="T1107" s="327">
        <v>1106</v>
      </c>
      <c r="U1107" s="373" t="s">
        <v>1184</v>
      </c>
      <c r="V1107" s="376">
        <v>3</v>
      </c>
      <c r="X1107" s="270"/>
      <c r="Y1107" s="270"/>
      <c r="Z1107" s="376">
        <v>3</v>
      </c>
      <c r="AB1107" s="83"/>
      <c r="AC1107" s="83"/>
      <c r="AD1107" s="83"/>
      <c r="AE1107" s="83"/>
      <c r="AF1107" s="83"/>
      <c r="AG1107" s="83"/>
      <c r="AH1107" s="83"/>
      <c r="AI1107" s="83"/>
      <c r="AJ1107" s="83"/>
      <c r="AK1107" s="83"/>
      <c r="AL1107" s="83"/>
      <c r="AM1107" s="83"/>
      <c r="AN1107" s="83"/>
      <c r="AO1107" s="83"/>
      <c r="AP1107" s="83"/>
      <c r="AQ1107" s="83"/>
      <c r="AR1107" s="83"/>
      <c r="AS1107" s="83"/>
      <c r="AT1107" s="83"/>
      <c r="AU1107" s="83"/>
      <c r="AV1107" s="83"/>
      <c r="AW1107" s="83"/>
      <c r="AX1107" s="83"/>
      <c r="AY1107" s="83"/>
      <c r="AZ1107" s="83"/>
      <c r="BA1107" s="83"/>
      <c r="BB1107" s="83"/>
    </row>
    <row r="1108" spans="10:54" s="228" customFormat="1" x14ac:dyDescent="0.2">
      <c r="J1108" s="361"/>
      <c r="K1108" s="360"/>
      <c r="L1108" s="343"/>
      <c r="M1108" s="343"/>
      <c r="N1108" s="170"/>
      <c r="O1108" s="170"/>
      <c r="P1108" s="170"/>
      <c r="Q1108" s="170"/>
      <c r="R1108" s="170"/>
      <c r="S1108" s="170"/>
      <c r="T1108" s="327">
        <v>1107</v>
      </c>
      <c r="U1108" s="373" t="s">
        <v>1185</v>
      </c>
      <c r="V1108" s="376">
        <v>2</v>
      </c>
      <c r="X1108" s="270"/>
      <c r="Y1108" s="270"/>
      <c r="Z1108" s="376">
        <v>2</v>
      </c>
      <c r="AB1108" s="83"/>
      <c r="AC1108" s="83"/>
      <c r="AD1108" s="83"/>
      <c r="AE1108" s="83"/>
      <c r="AF1108" s="83"/>
      <c r="AG1108" s="83"/>
      <c r="AH1108" s="83"/>
      <c r="AI1108" s="83"/>
      <c r="AJ1108" s="83"/>
      <c r="AK1108" s="83"/>
      <c r="AL1108" s="83"/>
      <c r="AM1108" s="83"/>
      <c r="AN1108" s="83"/>
      <c r="AO1108" s="83"/>
      <c r="AP1108" s="83"/>
      <c r="AQ1108" s="83"/>
      <c r="AR1108" s="83"/>
      <c r="AS1108" s="83"/>
      <c r="AT1108" s="83"/>
      <c r="AU1108" s="83"/>
      <c r="AV1108" s="83"/>
      <c r="AW1108" s="83"/>
      <c r="AX1108" s="83"/>
      <c r="AY1108" s="83"/>
      <c r="AZ1108" s="83"/>
      <c r="BA1108" s="83"/>
      <c r="BB1108" s="83"/>
    </row>
    <row r="1109" spans="10:54" s="228" customFormat="1" x14ac:dyDescent="0.2">
      <c r="J1109" s="361"/>
      <c r="K1109" s="360"/>
      <c r="L1109" s="343"/>
      <c r="M1109" s="343"/>
      <c r="N1109" s="170"/>
      <c r="O1109" s="170"/>
      <c r="P1109" s="170"/>
      <c r="Q1109" s="170"/>
      <c r="R1109" s="170"/>
      <c r="S1109" s="170"/>
      <c r="T1109" s="327">
        <v>1108</v>
      </c>
      <c r="U1109" s="373" t="s">
        <v>1186</v>
      </c>
      <c r="V1109" s="376">
        <v>2</v>
      </c>
      <c r="X1109" s="270"/>
      <c r="Y1109" s="270"/>
      <c r="Z1109" s="376">
        <v>2</v>
      </c>
      <c r="AB1109" s="83"/>
      <c r="AC1109" s="83"/>
      <c r="AD1109" s="83"/>
      <c r="AE1109" s="83"/>
      <c r="AF1109" s="83"/>
      <c r="AG1109" s="83"/>
      <c r="AH1109" s="83"/>
      <c r="AI1109" s="83"/>
      <c r="AJ1109" s="83"/>
      <c r="AK1109" s="83"/>
      <c r="AL1109" s="83"/>
      <c r="AM1109" s="83"/>
      <c r="AN1109" s="83"/>
      <c r="AO1109" s="83"/>
      <c r="AP1109" s="83"/>
      <c r="AQ1109" s="83"/>
      <c r="AR1109" s="83"/>
      <c r="AS1109" s="83"/>
      <c r="AT1109" s="83"/>
      <c r="AU1109" s="83"/>
      <c r="AV1109" s="83"/>
      <c r="AW1109" s="83"/>
      <c r="AX1109" s="83"/>
      <c r="AY1109" s="83"/>
      <c r="AZ1109" s="83"/>
      <c r="BA1109" s="83"/>
      <c r="BB1109" s="83"/>
    </row>
    <row r="1110" spans="10:54" s="228" customFormat="1" x14ac:dyDescent="0.2">
      <c r="J1110" s="361"/>
      <c r="K1110" s="360"/>
      <c r="L1110" s="343"/>
      <c r="M1110" s="343"/>
      <c r="N1110" s="170"/>
      <c r="O1110" s="170"/>
      <c r="P1110" s="170"/>
      <c r="Q1110" s="170"/>
      <c r="R1110" s="170"/>
      <c r="S1110" s="170"/>
      <c r="T1110" s="327">
        <v>1109</v>
      </c>
      <c r="U1110" s="373" t="s">
        <v>1187</v>
      </c>
      <c r="V1110" s="376">
        <v>2</v>
      </c>
      <c r="X1110" s="270"/>
      <c r="Y1110" s="270"/>
      <c r="Z1110" s="376">
        <v>2</v>
      </c>
      <c r="AB1110" s="83"/>
      <c r="AC1110" s="83"/>
      <c r="AD1110" s="83"/>
      <c r="AE1110" s="83"/>
      <c r="AF1110" s="83"/>
      <c r="AG1110" s="83"/>
      <c r="AH1110" s="83"/>
      <c r="AI1110" s="83"/>
      <c r="AJ1110" s="83"/>
      <c r="AK1110" s="83"/>
      <c r="AL1110" s="83"/>
      <c r="AM1110" s="83"/>
      <c r="AN1110" s="83"/>
      <c r="AO1110" s="83"/>
      <c r="AP1110" s="83"/>
      <c r="AQ1110" s="83"/>
      <c r="AR1110" s="83"/>
      <c r="AS1110" s="83"/>
      <c r="AT1110" s="83"/>
      <c r="AU1110" s="83"/>
      <c r="AV1110" s="83"/>
      <c r="AW1110" s="83"/>
      <c r="AX1110" s="83"/>
      <c r="AY1110" s="83"/>
      <c r="AZ1110" s="83"/>
      <c r="BA1110" s="83"/>
      <c r="BB1110" s="83"/>
    </row>
    <row r="1111" spans="10:54" s="228" customFormat="1" x14ac:dyDescent="0.2">
      <c r="J1111" s="361"/>
      <c r="K1111" s="360"/>
      <c r="L1111" s="343"/>
      <c r="M1111" s="343"/>
      <c r="N1111" s="170"/>
      <c r="O1111" s="170"/>
      <c r="P1111" s="170"/>
      <c r="Q1111" s="170"/>
      <c r="R1111" s="170"/>
      <c r="S1111" s="170"/>
      <c r="T1111" s="327">
        <v>1110</v>
      </c>
      <c r="U1111" s="373" t="s">
        <v>1188</v>
      </c>
      <c r="V1111" s="376">
        <v>2</v>
      </c>
      <c r="X1111" s="270"/>
      <c r="Y1111" s="270"/>
      <c r="Z1111" s="376">
        <v>2</v>
      </c>
      <c r="AB1111" s="83"/>
      <c r="AC1111" s="83"/>
      <c r="AD1111" s="83"/>
      <c r="AE1111" s="83"/>
      <c r="AF1111" s="83"/>
      <c r="AG1111" s="83"/>
      <c r="AH1111" s="83"/>
      <c r="AI1111" s="83"/>
      <c r="AJ1111" s="83"/>
      <c r="AK1111" s="83"/>
      <c r="AL1111" s="83"/>
      <c r="AM1111" s="83"/>
      <c r="AN1111" s="83"/>
      <c r="AO1111" s="83"/>
      <c r="AP1111" s="83"/>
      <c r="AQ1111" s="83"/>
      <c r="AR1111" s="83"/>
      <c r="AS1111" s="83"/>
      <c r="AT1111" s="83"/>
      <c r="AU1111" s="83"/>
      <c r="AV1111" s="83"/>
      <c r="AW1111" s="83"/>
      <c r="AX1111" s="83"/>
      <c r="AY1111" s="83"/>
      <c r="AZ1111" s="83"/>
      <c r="BA1111" s="83"/>
      <c r="BB1111" s="83"/>
    </row>
    <row r="1112" spans="10:54" s="228" customFormat="1" x14ac:dyDescent="0.2">
      <c r="J1112" s="361"/>
      <c r="K1112" s="360"/>
      <c r="L1112" s="343"/>
      <c r="M1112" s="343"/>
      <c r="N1112" s="170"/>
      <c r="O1112" s="170"/>
      <c r="P1112" s="170"/>
      <c r="Q1112" s="170"/>
      <c r="R1112" s="170"/>
      <c r="S1112" s="170"/>
      <c r="T1112" s="327">
        <v>1111</v>
      </c>
      <c r="U1112" s="373" t="s">
        <v>1189</v>
      </c>
      <c r="V1112" s="376">
        <v>2</v>
      </c>
      <c r="X1112" s="270"/>
      <c r="Y1112" s="270"/>
      <c r="Z1112" s="376">
        <v>2</v>
      </c>
      <c r="AB1112" s="83"/>
      <c r="AC1112" s="83"/>
      <c r="AD1112" s="83"/>
      <c r="AE1112" s="83"/>
      <c r="AF1112" s="83"/>
      <c r="AG1112" s="83"/>
      <c r="AH1112" s="83"/>
      <c r="AI1112" s="83"/>
      <c r="AJ1112" s="83"/>
      <c r="AK1112" s="83"/>
      <c r="AL1112" s="83"/>
      <c r="AM1112" s="83"/>
      <c r="AN1112" s="83"/>
      <c r="AO1112" s="83"/>
      <c r="AP1112" s="83"/>
      <c r="AQ1112" s="83"/>
      <c r="AR1112" s="83"/>
      <c r="AS1112" s="83"/>
      <c r="AT1112" s="83"/>
      <c r="AU1112" s="83"/>
      <c r="AV1112" s="83"/>
      <c r="AW1112" s="83"/>
      <c r="AX1112" s="83"/>
      <c r="AY1112" s="83"/>
      <c r="AZ1112" s="83"/>
      <c r="BA1112" s="83"/>
      <c r="BB1112" s="83"/>
    </row>
    <row r="1113" spans="10:54" s="228" customFormat="1" x14ac:dyDescent="0.2">
      <c r="J1113" s="361"/>
      <c r="K1113" s="360"/>
      <c r="L1113" s="343"/>
      <c r="M1113" s="343"/>
      <c r="N1113" s="170"/>
      <c r="O1113" s="170"/>
      <c r="P1113" s="170"/>
      <c r="Q1113" s="170"/>
      <c r="R1113" s="170"/>
      <c r="S1113" s="170"/>
      <c r="T1113" s="327">
        <v>1112</v>
      </c>
      <c r="U1113" s="373" t="s">
        <v>1190</v>
      </c>
      <c r="V1113" s="376">
        <v>2</v>
      </c>
      <c r="X1113" s="270"/>
      <c r="Y1113" s="270"/>
      <c r="Z1113" s="376">
        <v>2</v>
      </c>
      <c r="AB1113" s="83"/>
      <c r="AC1113" s="83"/>
      <c r="AD1113" s="83"/>
      <c r="AE1113" s="83"/>
      <c r="AF1113" s="83"/>
      <c r="AG1113" s="83"/>
      <c r="AH1113" s="83"/>
      <c r="AI1113" s="83"/>
      <c r="AJ1113" s="83"/>
      <c r="AK1113" s="83"/>
      <c r="AL1113" s="83"/>
      <c r="AM1113" s="83"/>
      <c r="AN1113" s="83"/>
      <c r="AO1113" s="83"/>
      <c r="AP1113" s="83"/>
      <c r="AQ1113" s="83"/>
      <c r="AR1113" s="83"/>
      <c r="AS1113" s="83"/>
      <c r="AT1113" s="83"/>
      <c r="AU1113" s="83"/>
      <c r="AV1113" s="83"/>
      <c r="AW1113" s="83"/>
      <c r="AX1113" s="83"/>
      <c r="AY1113" s="83"/>
      <c r="AZ1113" s="83"/>
      <c r="BA1113" s="83"/>
      <c r="BB1113" s="83"/>
    </row>
    <row r="1114" spans="10:54" s="228" customFormat="1" x14ac:dyDescent="0.2">
      <c r="J1114" s="361"/>
      <c r="K1114" s="360"/>
      <c r="L1114" s="343"/>
      <c r="M1114" s="343"/>
      <c r="N1114" s="170"/>
      <c r="O1114" s="170"/>
      <c r="P1114" s="170"/>
      <c r="Q1114" s="170"/>
      <c r="R1114" s="170"/>
      <c r="S1114" s="170"/>
      <c r="T1114" s="327">
        <v>1113</v>
      </c>
      <c r="U1114" s="373" t="s">
        <v>1191</v>
      </c>
      <c r="V1114" s="376">
        <v>2</v>
      </c>
      <c r="X1114" s="270"/>
      <c r="Y1114" s="270"/>
      <c r="Z1114" s="376">
        <v>2</v>
      </c>
      <c r="AB1114" s="83"/>
      <c r="AC1114" s="83"/>
      <c r="AD1114" s="83"/>
      <c r="AE1114" s="83"/>
      <c r="AF1114" s="83"/>
      <c r="AG1114" s="83"/>
      <c r="AH1114" s="83"/>
      <c r="AI1114" s="83"/>
      <c r="AJ1114" s="83"/>
      <c r="AK1114" s="83"/>
      <c r="AL1114" s="83"/>
      <c r="AM1114" s="83"/>
      <c r="AN1114" s="83"/>
      <c r="AO1114" s="83"/>
      <c r="AP1114" s="83"/>
      <c r="AQ1114" s="83"/>
      <c r="AR1114" s="83"/>
      <c r="AS1114" s="83"/>
      <c r="AT1114" s="83"/>
      <c r="AU1114" s="83"/>
      <c r="AV1114" s="83"/>
      <c r="AW1114" s="83"/>
      <c r="AX1114" s="83"/>
      <c r="AY1114" s="83"/>
      <c r="AZ1114" s="83"/>
      <c r="BA1114" s="83"/>
      <c r="BB1114" s="83"/>
    </row>
    <row r="1115" spans="10:54" s="228" customFormat="1" x14ac:dyDescent="0.2">
      <c r="J1115" s="361"/>
      <c r="K1115" s="360"/>
      <c r="L1115" s="343"/>
      <c r="M1115" s="343"/>
      <c r="N1115" s="170"/>
      <c r="O1115" s="170"/>
      <c r="P1115" s="170"/>
      <c r="Q1115" s="170"/>
      <c r="R1115" s="170"/>
      <c r="S1115" s="170"/>
      <c r="T1115" s="327">
        <v>1114</v>
      </c>
      <c r="U1115" s="373" t="s">
        <v>1192</v>
      </c>
      <c r="V1115" s="376">
        <v>2</v>
      </c>
      <c r="X1115" s="270"/>
      <c r="Y1115" s="270"/>
      <c r="Z1115" s="376">
        <v>2</v>
      </c>
      <c r="AB1115" s="83"/>
      <c r="AC1115" s="83"/>
      <c r="AD1115" s="83"/>
      <c r="AE1115" s="83"/>
      <c r="AF1115" s="83"/>
      <c r="AG1115" s="83"/>
      <c r="AH1115" s="83"/>
      <c r="AI1115" s="83"/>
      <c r="AJ1115" s="83"/>
      <c r="AK1115" s="83"/>
      <c r="AL1115" s="83"/>
      <c r="AM1115" s="83"/>
      <c r="AN1115" s="83"/>
      <c r="AO1115" s="83"/>
      <c r="AP1115" s="83"/>
      <c r="AQ1115" s="83"/>
      <c r="AR1115" s="83"/>
      <c r="AS1115" s="83"/>
      <c r="AT1115" s="83"/>
      <c r="AU1115" s="83"/>
      <c r="AV1115" s="83"/>
      <c r="AW1115" s="83"/>
      <c r="AX1115" s="83"/>
      <c r="AY1115" s="83"/>
      <c r="AZ1115" s="83"/>
      <c r="BA1115" s="83"/>
      <c r="BB1115" s="83"/>
    </row>
    <row r="1116" spans="10:54" s="228" customFormat="1" x14ac:dyDescent="0.2">
      <c r="J1116" s="361"/>
      <c r="K1116" s="360"/>
      <c r="L1116" s="343"/>
      <c r="M1116" s="343"/>
      <c r="N1116" s="170"/>
      <c r="O1116" s="170"/>
      <c r="P1116" s="170"/>
      <c r="Q1116" s="170"/>
      <c r="R1116" s="170"/>
      <c r="S1116" s="170"/>
      <c r="T1116" s="327">
        <v>1115</v>
      </c>
      <c r="U1116" s="373" t="s">
        <v>1193</v>
      </c>
      <c r="V1116" s="376">
        <v>2</v>
      </c>
      <c r="X1116" s="270"/>
      <c r="Y1116" s="270"/>
      <c r="Z1116" s="376">
        <v>2</v>
      </c>
      <c r="AB1116" s="83"/>
      <c r="AC1116" s="83"/>
      <c r="AD1116" s="83"/>
      <c r="AE1116" s="83"/>
      <c r="AF1116" s="83"/>
      <c r="AG1116" s="83"/>
      <c r="AH1116" s="83"/>
      <c r="AI1116" s="83"/>
      <c r="AJ1116" s="83"/>
      <c r="AK1116" s="83"/>
      <c r="AL1116" s="83"/>
      <c r="AM1116" s="83"/>
      <c r="AN1116" s="83"/>
      <c r="AO1116" s="83"/>
      <c r="AP1116" s="83"/>
      <c r="AQ1116" s="83"/>
      <c r="AR1116" s="83"/>
      <c r="AS1116" s="83"/>
      <c r="AT1116" s="83"/>
      <c r="AU1116" s="83"/>
      <c r="AV1116" s="83"/>
      <c r="AW1116" s="83"/>
      <c r="AX1116" s="83"/>
      <c r="AY1116" s="83"/>
      <c r="AZ1116" s="83"/>
      <c r="BA1116" s="83"/>
      <c r="BB1116" s="83"/>
    </row>
    <row r="1117" spans="10:54" s="228" customFormat="1" x14ac:dyDescent="0.2">
      <c r="J1117" s="361"/>
      <c r="K1117" s="360"/>
      <c r="L1117" s="343"/>
      <c r="M1117" s="343"/>
      <c r="N1117" s="170"/>
      <c r="O1117" s="170"/>
      <c r="P1117" s="170"/>
      <c r="Q1117" s="170"/>
      <c r="R1117" s="170"/>
      <c r="S1117" s="170"/>
      <c r="T1117" s="327">
        <v>1116</v>
      </c>
      <c r="U1117" s="373" t="s">
        <v>1194</v>
      </c>
      <c r="V1117" s="376">
        <v>2</v>
      </c>
      <c r="X1117" s="270"/>
      <c r="Y1117" s="270"/>
      <c r="Z1117" s="376">
        <v>2</v>
      </c>
      <c r="AB1117" s="83"/>
      <c r="AC1117" s="83"/>
      <c r="AD1117" s="83"/>
      <c r="AE1117" s="83"/>
      <c r="AF1117" s="83"/>
      <c r="AG1117" s="83"/>
      <c r="AH1117" s="83"/>
      <c r="AI1117" s="83"/>
      <c r="AJ1117" s="83"/>
      <c r="AK1117" s="83"/>
      <c r="AL1117" s="83"/>
      <c r="AM1117" s="83"/>
      <c r="AN1117" s="83"/>
      <c r="AO1117" s="83"/>
      <c r="AP1117" s="83"/>
      <c r="AQ1117" s="83"/>
      <c r="AR1117" s="83"/>
      <c r="AS1117" s="83"/>
      <c r="AT1117" s="83"/>
      <c r="AU1117" s="83"/>
      <c r="AV1117" s="83"/>
      <c r="AW1117" s="83"/>
      <c r="AX1117" s="83"/>
      <c r="AY1117" s="83"/>
      <c r="AZ1117" s="83"/>
      <c r="BA1117" s="83"/>
      <c r="BB1117" s="83"/>
    </row>
    <row r="1118" spans="10:54" s="228" customFormat="1" x14ac:dyDescent="0.2">
      <c r="J1118" s="361"/>
      <c r="K1118" s="360"/>
      <c r="L1118" s="343"/>
      <c r="M1118" s="343"/>
      <c r="N1118" s="170"/>
      <c r="O1118" s="170"/>
      <c r="P1118" s="170"/>
      <c r="Q1118" s="170"/>
      <c r="R1118" s="170"/>
      <c r="S1118" s="170"/>
      <c r="T1118" s="327">
        <v>1117</v>
      </c>
      <c r="U1118" s="373" t="s">
        <v>1195</v>
      </c>
      <c r="V1118" s="376">
        <v>2</v>
      </c>
      <c r="X1118" s="270"/>
      <c r="Y1118" s="270"/>
      <c r="Z1118" s="376">
        <v>2</v>
      </c>
      <c r="AB1118" s="83"/>
      <c r="AC1118" s="83"/>
      <c r="AD1118" s="83"/>
      <c r="AE1118" s="83"/>
      <c r="AF1118" s="83"/>
      <c r="AG1118" s="83"/>
      <c r="AH1118" s="83"/>
      <c r="AI1118" s="83"/>
      <c r="AJ1118" s="83"/>
      <c r="AK1118" s="83"/>
      <c r="AL1118" s="83"/>
      <c r="AM1118" s="83"/>
      <c r="AN1118" s="83"/>
      <c r="AO1118" s="83"/>
      <c r="AP1118" s="83"/>
      <c r="AQ1118" s="83"/>
      <c r="AR1118" s="83"/>
      <c r="AS1118" s="83"/>
      <c r="AT1118" s="83"/>
      <c r="AU1118" s="83"/>
      <c r="AV1118" s="83"/>
      <c r="AW1118" s="83"/>
      <c r="AX1118" s="83"/>
      <c r="AY1118" s="83"/>
      <c r="AZ1118" s="83"/>
      <c r="BA1118" s="83"/>
      <c r="BB1118" s="83"/>
    </row>
    <row r="1119" spans="10:54" s="228" customFormat="1" x14ac:dyDescent="0.2">
      <c r="J1119" s="361"/>
      <c r="K1119" s="360"/>
      <c r="L1119" s="343"/>
      <c r="M1119" s="343"/>
      <c r="N1119" s="170"/>
      <c r="O1119" s="170"/>
      <c r="P1119" s="170"/>
      <c r="Q1119" s="170"/>
      <c r="R1119" s="170"/>
      <c r="S1119" s="170"/>
      <c r="T1119" s="327">
        <v>1118</v>
      </c>
      <c r="U1119" s="373" t="s">
        <v>1196</v>
      </c>
      <c r="V1119" s="376">
        <v>2</v>
      </c>
      <c r="X1119" s="270"/>
      <c r="Y1119" s="270"/>
      <c r="Z1119" s="376">
        <v>2</v>
      </c>
      <c r="AB1119" s="83"/>
      <c r="AC1119" s="83"/>
      <c r="AD1119" s="83"/>
      <c r="AE1119" s="83"/>
      <c r="AF1119" s="83"/>
      <c r="AG1119" s="83"/>
      <c r="AH1119" s="83"/>
      <c r="AI1119" s="83"/>
      <c r="AJ1119" s="83"/>
      <c r="AK1119" s="83"/>
      <c r="AL1119" s="83"/>
      <c r="AM1119" s="83"/>
      <c r="AN1119" s="83"/>
      <c r="AO1119" s="83"/>
      <c r="AP1119" s="83"/>
      <c r="AQ1119" s="83"/>
      <c r="AR1119" s="83"/>
      <c r="AS1119" s="83"/>
      <c r="AT1119" s="83"/>
      <c r="AU1119" s="83"/>
      <c r="AV1119" s="83"/>
      <c r="AW1119" s="83"/>
      <c r="AX1119" s="83"/>
      <c r="AY1119" s="83"/>
      <c r="AZ1119" s="83"/>
      <c r="BA1119" s="83"/>
      <c r="BB1119" s="83"/>
    </row>
    <row r="1120" spans="10:54" s="228" customFormat="1" x14ac:dyDescent="0.2">
      <c r="J1120" s="361"/>
      <c r="K1120" s="360"/>
      <c r="L1120" s="343"/>
      <c r="M1120" s="343"/>
      <c r="N1120" s="170"/>
      <c r="O1120" s="170"/>
      <c r="P1120" s="170"/>
      <c r="Q1120" s="170"/>
      <c r="R1120" s="170"/>
      <c r="S1120" s="170"/>
      <c r="T1120" s="327">
        <v>1119</v>
      </c>
      <c r="U1120" s="373" t="s">
        <v>1197</v>
      </c>
      <c r="V1120" s="376">
        <v>2</v>
      </c>
      <c r="X1120" s="270"/>
      <c r="Y1120" s="270"/>
      <c r="Z1120" s="376">
        <v>2</v>
      </c>
      <c r="AB1120" s="83"/>
      <c r="AC1120" s="83"/>
      <c r="AD1120" s="83"/>
      <c r="AE1120" s="83"/>
      <c r="AF1120" s="83"/>
      <c r="AG1120" s="83"/>
      <c r="AH1120" s="83"/>
      <c r="AI1120" s="83"/>
      <c r="AJ1120" s="83"/>
      <c r="AK1120" s="83"/>
      <c r="AL1120" s="83"/>
      <c r="AM1120" s="83"/>
      <c r="AN1120" s="83"/>
      <c r="AO1120" s="83"/>
      <c r="AP1120" s="83"/>
      <c r="AQ1120" s="83"/>
      <c r="AR1120" s="83"/>
      <c r="AS1120" s="83"/>
      <c r="AT1120" s="83"/>
      <c r="AU1120" s="83"/>
      <c r="AV1120" s="83"/>
      <c r="AW1120" s="83"/>
      <c r="AX1120" s="83"/>
      <c r="AY1120" s="83"/>
      <c r="AZ1120" s="83"/>
      <c r="BA1120" s="83"/>
      <c r="BB1120" s="83"/>
    </row>
    <row r="1121" spans="10:54" s="228" customFormat="1" x14ac:dyDescent="0.2">
      <c r="J1121" s="361"/>
      <c r="K1121" s="360"/>
      <c r="L1121" s="343"/>
      <c r="M1121" s="343"/>
      <c r="N1121" s="170"/>
      <c r="O1121" s="170"/>
      <c r="P1121" s="170"/>
      <c r="Q1121" s="170"/>
      <c r="R1121" s="170"/>
      <c r="S1121" s="170"/>
      <c r="T1121" s="327">
        <v>1120</v>
      </c>
      <c r="U1121" s="373" t="s">
        <v>1198</v>
      </c>
      <c r="V1121" s="376">
        <v>2</v>
      </c>
      <c r="X1121" s="270"/>
      <c r="Y1121" s="270"/>
      <c r="Z1121" s="376">
        <v>2</v>
      </c>
      <c r="AB1121" s="83"/>
      <c r="AC1121" s="83"/>
      <c r="AD1121" s="83"/>
      <c r="AE1121" s="83"/>
      <c r="AF1121" s="83"/>
      <c r="AG1121" s="83"/>
      <c r="AH1121" s="83"/>
      <c r="AI1121" s="83"/>
      <c r="AJ1121" s="83"/>
      <c r="AK1121" s="83"/>
      <c r="AL1121" s="83"/>
      <c r="AM1121" s="83"/>
      <c r="AN1121" s="83"/>
      <c r="AO1121" s="83"/>
      <c r="AP1121" s="83"/>
      <c r="AQ1121" s="83"/>
      <c r="AR1121" s="83"/>
      <c r="AS1121" s="83"/>
      <c r="AT1121" s="83"/>
      <c r="AU1121" s="83"/>
      <c r="AV1121" s="83"/>
      <c r="AW1121" s="83"/>
      <c r="AX1121" s="83"/>
      <c r="AY1121" s="83"/>
      <c r="AZ1121" s="83"/>
      <c r="BA1121" s="83"/>
      <c r="BB1121" s="83"/>
    </row>
    <row r="1122" spans="10:54" s="228" customFormat="1" x14ac:dyDescent="0.2">
      <c r="J1122" s="361"/>
      <c r="K1122" s="360"/>
      <c r="L1122" s="343"/>
      <c r="M1122" s="343"/>
      <c r="N1122" s="170"/>
      <c r="O1122" s="170"/>
      <c r="P1122" s="170"/>
      <c r="Q1122" s="170"/>
      <c r="R1122" s="170"/>
      <c r="S1122" s="170"/>
      <c r="T1122" s="327">
        <v>1121</v>
      </c>
      <c r="U1122" s="373" t="s">
        <v>1199</v>
      </c>
      <c r="V1122" s="376">
        <v>2</v>
      </c>
      <c r="X1122" s="270"/>
      <c r="Y1122" s="270"/>
      <c r="Z1122" s="376">
        <v>2</v>
      </c>
      <c r="AB1122" s="83"/>
      <c r="AC1122" s="83"/>
      <c r="AD1122" s="83"/>
      <c r="AE1122" s="83"/>
      <c r="AF1122" s="83"/>
      <c r="AG1122" s="83"/>
      <c r="AH1122" s="83"/>
      <c r="AI1122" s="83"/>
      <c r="AJ1122" s="83"/>
      <c r="AK1122" s="83"/>
      <c r="AL1122" s="83"/>
      <c r="AM1122" s="83"/>
      <c r="AN1122" s="83"/>
      <c r="AO1122" s="83"/>
      <c r="AP1122" s="83"/>
      <c r="AQ1122" s="83"/>
      <c r="AR1122" s="83"/>
      <c r="AS1122" s="83"/>
      <c r="AT1122" s="83"/>
      <c r="AU1122" s="83"/>
      <c r="AV1122" s="83"/>
      <c r="AW1122" s="83"/>
      <c r="AX1122" s="83"/>
      <c r="AY1122" s="83"/>
      <c r="AZ1122" s="83"/>
      <c r="BA1122" s="83"/>
      <c r="BB1122" s="83"/>
    </row>
    <row r="1123" spans="10:54" s="228" customFormat="1" x14ac:dyDescent="0.2">
      <c r="J1123" s="361"/>
      <c r="K1123" s="360"/>
      <c r="L1123" s="343"/>
      <c r="M1123" s="343"/>
      <c r="N1123" s="170"/>
      <c r="O1123" s="170"/>
      <c r="P1123" s="170"/>
      <c r="Q1123" s="170"/>
      <c r="R1123" s="170"/>
      <c r="S1123" s="170"/>
      <c r="T1123" s="327">
        <v>1122</v>
      </c>
      <c r="U1123" s="373" t="s">
        <v>1200</v>
      </c>
      <c r="V1123" s="376">
        <v>2</v>
      </c>
      <c r="X1123" s="270"/>
      <c r="Y1123" s="270"/>
      <c r="Z1123" s="376">
        <v>2</v>
      </c>
      <c r="AB1123" s="83"/>
      <c r="AC1123" s="83"/>
      <c r="AD1123" s="83"/>
      <c r="AE1123" s="83"/>
      <c r="AF1123" s="83"/>
      <c r="AG1123" s="83"/>
      <c r="AH1123" s="83"/>
      <c r="AI1123" s="83"/>
      <c r="AJ1123" s="83"/>
      <c r="AK1123" s="83"/>
      <c r="AL1123" s="83"/>
      <c r="AM1123" s="83"/>
      <c r="AN1123" s="83"/>
      <c r="AO1123" s="83"/>
      <c r="AP1123" s="83"/>
      <c r="AQ1123" s="83"/>
      <c r="AR1123" s="83"/>
      <c r="AS1123" s="83"/>
      <c r="AT1123" s="83"/>
      <c r="AU1123" s="83"/>
      <c r="AV1123" s="83"/>
      <c r="AW1123" s="83"/>
      <c r="AX1123" s="83"/>
      <c r="AY1123" s="83"/>
      <c r="AZ1123" s="83"/>
      <c r="BA1123" s="83"/>
      <c r="BB1123" s="83"/>
    </row>
    <row r="1124" spans="10:54" s="228" customFormat="1" x14ac:dyDescent="0.2">
      <c r="J1124" s="361"/>
      <c r="K1124" s="360"/>
      <c r="L1124" s="343"/>
      <c r="M1124" s="343"/>
      <c r="N1124" s="170"/>
      <c r="O1124" s="170"/>
      <c r="P1124" s="170"/>
      <c r="Q1124" s="170"/>
      <c r="R1124" s="170"/>
      <c r="S1124" s="170"/>
      <c r="T1124" s="327">
        <v>1123</v>
      </c>
      <c r="U1124" s="373" t="s">
        <v>1201</v>
      </c>
      <c r="V1124" s="376">
        <v>2</v>
      </c>
      <c r="X1124" s="270"/>
      <c r="Y1124" s="270"/>
      <c r="Z1124" s="376">
        <v>2</v>
      </c>
      <c r="AB1124" s="83"/>
      <c r="AC1124" s="83"/>
      <c r="AD1124" s="83"/>
      <c r="AE1124" s="83"/>
      <c r="AF1124" s="83"/>
      <c r="AG1124" s="83"/>
      <c r="AH1124" s="83"/>
      <c r="AI1124" s="83"/>
      <c r="AJ1124" s="83"/>
      <c r="AK1124" s="83"/>
      <c r="AL1124" s="83"/>
      <c r="AM1124" s="83"/>
      <c r="AN1124" s="83"/>
      <c r="AO1124" s="83"/>
      <c r="AP1124" s="83"/>
      <c r="AQ1124" s="83"/>
      <c r="AR1124" s="83"/>
      <c r="AS1124" s="83"/>
      <c r="AT1124" s="83"/>
      <c r="AU1124" s="83"/>
      <c r="AV1124" s="83"/>
      <c r="AW1124" s="83"/>
      <c r="AX1124" s="83"/>
      <c r="AY1124" s="83"/>
      <c r="AZ1124" s="83"/>
      <c r="BA1124" s="83"/>
      <c r="BB1124" s="83"/>
    </row>
    <row r="1125" spans="10:54" s="228" customFormat="1" x14ac:dyDescent="0.2">
      <c r="J1125" s="361"/>
      <c r="K1125" s="360"/>
      <c r="L1125" s="343"/>
      <c r="M1125" s="343"/>
      <c r="N1125" s="170"/>
      <c r="O1125" s="170"/>
      <c r="P1125" s="170"/>
      <c r="Q1125" s="170"/>
      <c r="R1125" s="170"/>
      <c r="S1125" s="170"/>
      <c r="T1125" s="327">
        <v>1124</v>
      </c>
      <c r="U1125" s="373" t="s">
        <v>1202</v>
      </c>
      <c r="V1125" s="376">
        <v>2</v>
      </c>
      <c r="X1125" s="270"/>
      <c r="Y1125" s="270"/>
      <c r="Z1125" s="376">
        <v>2</v>
      </c>
      <c r="AB1125" s="83"/>
      <c r="AC1125" s="83"/>
      <c r="AD1125" s="83"/>
      <c r="AE1125" s="83"/>
      <c r="AF1125" s="83"/>
      <c r="AG1125" s="83"/>
      <c r="AH1125" s="83"/>
      <c r="AI1125" s="83"/>
      <c r="AJ1125" s="83"/>
      <c r="AK1125" s="83"/>
      <c r="AL1125" s="83"/>
      <c r="AM1125" s="83"/>
      <c r="AN1125" s="83"/>
      <c r="AO1125" s="83"/>
      <c r="AP1125" s="83"/>
      <c r="AQ1125" s="83"/>
      <c r="AR1125" s="83"/>
      <c r="AS1125" s="83"/>
      <c r="AT1125" s="83"/>
      <c r="AU1125" s="83"/>
      <c r="AV1125" s="83"/>
      <c r="AW1125" s="83"/>
      <c r="AX1125" s="83"/>
      <c r="AY1125" s="83"/>
      <c r="AZ1125" s="83"/>
      <c r="BA1125" s="83"/>
      <c r="BB1125" s="83"/>
    </row>
    <row r="1126" spans="10:54" s="228" customFormat="1" x14ac:dyDescent="0.2">
      <c r="J1126" s="361"/>
      <c r="K1126" s="360"/>
      <c r="L1126" s="343"/>
      <c r="M1126" s="343"/>
      <c r="N1126" s="170"/>
      <c r="O1126" s="170"/>
      <c r="P1126" s="170"/>
      <c r="Q1126" s="170"/>
      <c r="R1126" s="170"/>
      <c r="S1126" s="170"/>
      <c r="T1126" s="327">
        <v>1125</v>
      </c>
      <c r="U1126" s="373" t="s">
        <v>1203</v>
      </c>
      <c r="V1126" s="376">
        <v>2</v>
      </c>
      <c r="X1126" s="270"/>
      <c r="Y1126" s="270"/>
      <c r="Z1126" s="376">
        <v>2</v>
      </c>
      <c r="AB1126" s="83"/>
      <c r="AC1126" s="83"/>
      <c r="AD1126" s="83"/>
      <c r="AE1126" s="83"/>
      <c r="AF1126" s="83"/>
      <c r="AG1126" s="83"/>
      <c r="AH1126" s="83"/>
      <c r="AI1126" s="83"/>
      <c r="AJ1126" s="83"/>
      <c r="AK1126" s="83"/>
      <c r="AL1126" s="83"/>
      <c r="AM1126" s="83"/>
      <c r="AN1126" s="83"/>
      <c r="AO1126" s="83"/>
      <c r="AP1126" s="83"/>
      <c r="AQ1126" s="83"/>
      <c r="AR1126" s="83"/>
      <c r="AS1126" s="83"/>
      <c r="AT1126" s="83"/>
      <c r="AU1126" s="83"/>
      <c r="AV1126" s="83"/>
      <c r="AW1126" s="83"/>
      <c r="AX1126" s="83"/>
      <c r="AY1126" s="83"/>
      <c r="AZ1126" s="83"/>
      <c r="BA1126" s="83"/>
      <c r="BB1126" s="83"/>
    </row>
    <row r="1127" spans="10:54" s="228" customFormat="1" x14ac:dyDescent="0.2">
      <c r="J1127" s="361"/>
      <c r="K1127" s="360"/>
      <c r="L1127" s="343"/>
      <c r="M1127" s="343"/>
      <c r="N1127" s="170"/>
      <c r="O1127" s="170"/>
      <c r="P1127" s="170"/>
      <c r="Q1127" s="170"/>
      <c r="R1127" s="170"/>
      <c r="S1127" s="170"/>
      <c r="T1127" s="327">
        <v>1126</v>
      </c>
      <c r="U1127" s="373" t="s">
        <v>1204</v>
      </c>
      <c r="V1127" s="376">
        <v>3</v>
      </c>
      <c r="X1127" s="270"/>
      <c r="Y1127" s="270"/>
      <c r="Z1127" s="376">
        <v>3</v>
      </c>
      <c r="AB1127" s="83"/>
      <c r="AC1127" s="83"/>
      <c r="AD1127" s="83"/>
      <c r="AE1127" s="83"/>
      <c r="AF1127" s="83"/>
      <c r="AG1127" s="83"/>
      <c r="AH1127" s="83"/>
      <c r="AI1127" s="83"/>
      <c r="AJ1127" s="83"/>
      <c r="AK1127" s="83"/>
      <c r="AL1127" s="83"/>
      <c r="AM1127" s="83"/>
      <c r="AN1127" s="83"/>
      <c r="AO1127" s="83"/>
      <c r="AP1127" s="83"/>
      <c r="AQ1127" s="83"/>
      <c r="AR1127" s="83"/>
      <c r="AS1127" s="83"/>
      <c r="AT1127" s="83"/>
      <c r="AU1127" s="83"/>
      <c r="AV1127" s="83"/>
      <c r="AW1127" s="83"/>
      <c r="AX1127" s="83"/>
      <c r="AY1127" s="83"/>
      <c r="AZ1127" s="83"/>
      <c r="BA1127" s="83"/>
      <c r="BB1127" s="83"/>
    </row>
    <row r="1128" spans="10:54" s="228" customFormat="1" x14ac:dyDescent="0.2">
      <c r="J1128" s="361"/>
      <c r="K1128" s="360"/>
      <c r="L1128" s="343"/>
      <c r="M1128" s="343"/>
      <c r="N1128" s="170"/>
      <c r="O1128" s="170"/>
      <c r="P1128" s="170"/>
      <c r="Q1128" s="170"/>
      <c r="R1128" s="170"/>
      <c r="S1128" s="170"/>
      <c r="T1128" s="327">
        <v>1127</v>
      </c>
      <c r="U1128" s="373" t="s">
        <v>1205</v>
      </c>
      <c r="V1128" s="376">
        <v>3</v>
      </c>
      <c r="X1128" s="270"/>
      <c r="Y1128" s="270"/>
      <c r="Z1128" s="376">
        <v>3</v>
      </c>
      <c r="AB1128" s="83"/>
      <c r="AC1128" s="83"/>
      <c r="AD1128" s="83"/>
      <c r="AE1128" s="83"/>
      <c r="AF1128" s="83"/>
      <c r="AG1128" s="83"/>
      <c r="AH1128" s="83"/>
      <c r="AI1128" s="83"/>
      <c r="AJ1128" s="83"/>
      <c r="AK1128" s="83"/>
      <c r="AL1128" s="83"/>
      <c r="AM1128" s="83"/>
      <c r="AN1128" s="83"/>
      <c r="AO1128" s="83"/>
      <c r="AP1128" s="83"/>
      <c r="AQ1128" s="83"/>
      <c r="AR1128" s="83"/>
      <c r="AS1128" s="83"/>
      <c r="AT1128" s="83"/>
      <c r="AU1128" s="83"/>
      <c r="AV1128" s="83"/>
      <c r="AW1128" s="83"/>
      <c r="AX1128" s="83"/>
      <c r="AY1128" s="83"/>
      <c r="AZ1128" s="83"/>
      <c r="BA1128" s="83"/>
      <c r="BB1128" s="83"/>
    </row>
    <row r="1129" spans="10:54" s="228" customFormat="1" x14ac:dyDescent="0.2">
      <c r="J1129" s="361"/>
      <c r="K1129" s="360"/>
      <c r="L1129" s="343"/>
      <c r="M1129" s="343"/>
      <c r="N1129" s="170"/>
      <c r="O1129" s="170"/>
      <c r="P1129" s="170"/>
      <c r="Q1129" s="170"/>
      <c r="R1129" s="170"/>
      <c r="S1129" s="170"/>
      <c r="T1129" s="327">
        <v>1128</v>
      </c>
      <c r="U1129" s="373" t="s">
        <v>1206</v>
      </c>
      <c r="V1129" s="376">
        <v>3</v>
      </c>
      <c r="X1129" s="270"/>
      <c r="Y1129" s="270"/>
      <c r="Z1129" s="376">
        <v>3</v>
      </c>
      <c r="AB1129" s="83"/>
      <c r="AC1129" s="83"/>
      <c r="AD1129" s="83"/>
      <c r="AE1129" s="83"/>
      <c r="AF1129" s="83"/>
      <c r="AG1129" s="83"/>
      <c r="AH1129" s="83"/>
      <c r="AI1129" s="83"/>
      <c r="AJ1129" s="83"/>
      <c r="AK1129" s="83"/>
      <c r="AL1129" s="83"/>
      <c r="AM1129" s="83"/>
      <c r="AN1129" s="83"/>
      <c r="AO1129" s="83"/>
      <c r="AP1129" s="83"/>
      <c r="AQ1129" s="83"/>
      <c r="AR1129" s="83"/>
      <c r="AS1129" s="83"/>
      <c r="AT1129" s="83"/>
      <c r="AU1129" s="83"/>
      <c r="AV1129" s="83"/>
      <c r="AW1129" s="83"/>
      <c r="AX1129" s="83"/>
      <c r="AY1129" s="83"/>
      <c r="AZ1129" s="83"/>
      <c r="BA1129" s="83"/>
      <c r="BB1129" s="83"/>
    </row>
    <row r="1130" spans="10:54" s="228" customFormat="1" x14ac:dyDescent="0.2">
      <c r="J1130" s="361"/>
      <c r="K1130" s="360"/>
      <c r="L1130" s="343"/>
      <c r="M1130" s="343"/>
      <c r="N1130" s="170"/>
      <c r="O1130" s="170"/>
      <c r="P1130" s="170"/>
      <c r="Q1130" s="170"/>
      <c r="R1130" s="170"/>
      <c r="S1130" s="170"/>
      <c r="T1130" s="327">
        <v>1129</v>
      </c>
      <c r="U1130" s="373" t="s">
        <v>1207</v>
      </c>
      <c r="V1130" s="376">
        <v>3</v>
      </c>
      <c r="X1130" s="270"/>
      <c r="Y1130" s="270"/>
      <c r="Z1130" s="376">
        <v>3</v>
      </c>
      <c r="AB1130" s="83"/>
      <c r="AC1130" s="83"/>
      <c r="AD1130" s="83"/>
      <c r="AE1130" s="83"/>
      <c r="AF1130" s="83"/>
      <c r="AG1130" s="83"/>
      <c r="AH1130" s="83"/>
      <c r="AI1130" s="83"/>
      <c r="AJ1130" s="83"/>
      <c r="AK1130" s="83"/>
      <c r="AL1130" s="83"/>
      <c r="AM1130" s="83"/>
      <c r="AN1130" s="83"/>
      <c r="AO1130" s="83"/>
      <c r="AP1130" s="83"/>
      <c r="AQ1130" s="83"/>
      <c r="AR1130" s="83"/>
      <c r="AS1130" s="83"/>
      <c r="AT1130" s="83"/>
      <c r="AU1130" s="83"/>
      <c r="AV1130" s="83"/>
      <c r="AW1130" s="83"/>
      <c r="AX1130" s="83"/>
      <c r="AY1130" s="83"/>
      <c r="AZ1130" s="83"/>
      <c r="BA1130" s="83"/>
      <c r="BB1130" s="83"/>
    </row>
    <row r="1131" spans="10:54" s="228" customFormat="1" x14ac:dyDescent="0.2">
      <c r="J1131" s="361"/>
      <c r="K1131" s="360"/>
      <c r="L1131" s="343"/>
      <c r="M1131" s="343"/>
      <c r="N1131" s="170"/>
      <c r="O1131" s="170"/>
      <c r="P1131" s="170"/>
      <c r="Q1131" s="170"/>
      <c r="R1131" s="170"/>
      <c r="S1131" s="170"/>
      <c r="T1131" s="327">
        <v>1130</v>
      </c>
      <c r="U1131" s="373" t="s">
        <v>1208</v>
      </c>
      <c r="V1131" s="376">
        <v>3</v>
      </c>
      <c r="X1131" s="270"/>
      <c r="Y1131" s="270"/>
      <c r="Z1131" s="376">
        <v>3</v>
      </c>
      <c r="AB1131" s="83"/>
      <c r="AC1131" s="83"/>
      <c r="AD1131" s="83"/>
      <c r="AE1131" s="83"/>
      <c r="AF1131" s="83"/>
      <c r="AG1131" s="83"/>
      <c r="AH1131" s="83"/>
      <c r="AI1131" s="83"/>
      <c r="AJ1131" s="83"/>
      <c r="AK1131" s="83"/>
      <c r="AL1131" s="83"/>
      <c r="AM1131" s="83"/>
      <c r="AN1131" s="83"/>
      <c r="AO1131" s="83"/>
      <c r="AP1131" s="83"/>
      <c r="AQ1131" s="83"/>
      <c r="AR1131" s="83"/>
      <c r="AS1131" s="83"/>
      <c r="AT1131" s="83"/>
      <c r="AU1131" s="83"/>
      <c r="AV1131" s="83"/>
      <c r="AW1131" s="83"/>
      <c r="AX1131" s="83"/>
      <c r="AY1131" s="83"/>
      <c r="AZ1131" s="83"/>
      <c r="BA1131" s="83"/>
      <c r="BB1131" s="83"/>
    </row>
    <row r="1132" spans="10:54" s="228" customFormat="1" x14ac:dyDescent="0.2">
      <c r="J1132" s="361"/>
      <c r="K1132" s="360"/>
      <c r="L1132" s="343"/>
      <c r="M1132" s="343"/>
      <c r="N1132" s="170"/>
      <c r="O1132" s="170"/>
      <c r="P1132" s="170"/>
      <c r="Q1132" s="170"/>
      <c r="R1132" s="170"/>
      <c r="S1132" s="170"/>
      <c r="T1132" s="327">
        <v>1131</v>
      </c>
      <c r="U1132" s="373" t="s">
        <v>1209</v>
      </c>
      <c r="V1132" s="376">
        <v>3</v>
      </c>
      <c r="X1132" s="270"/>
      <c r="Y1132" s="270"/>
      <c r="Z1132" s="376">
        <v>3</v>
      </c>
      <c r="AB1132" s="83"/>
      <c r="AC1132" s="83"/>
      <c r="AD1132" s="83"/>
      <c r="AE1132" s="83"/>
      <c r="AF1132" s="83"/>
      <c r="AG1132" s="83"/>
      <c r="AH1132" s="83"/>
      <c r="AI1132" s="83"/>
      <c r="AJ1132" s="83"/>
      <c r="AK1132" s="83"/>
      <c r="AL1132" s="83"/>
      <c r="AM1132" s="83"/>
      <c r="AN1132" s="83"/>
      <c r="AO1132" s="83"/>
      <c r="AP1132" s="83"/>
      <c r="AQ1132" s="83"/>
      <c r="AR1132" s="83"/>
      <c r="AS1132" s="83"/>
      <c r="AT1132" s="83"/>
      <c r="AU1132" s="83"/>
      <c r="AV1132" s="83"/>
      <c r="AW1132" s="83"/>
      <c r="AX1132" s="83"/>
      <c r="AY1132" s="83"/>
      <c r="AZ1132" s="83"/>
      <c r="BA1132" s="83"/>
      <c r="BB1132" s="83"/>
    </row>
    <row r="1133" spans="10:54" s="228" customFormat="1" x14ac:dyDescent="0.2">
      <c r="J1133" s="361"/>
      <c r="K1133" s="360"/>
      <c r="L1133" s="343"/>
      <c r="M1133" s="343"/>
      <c r="N1133" s="170"/>
      <c r="O1133" s="170"/>
      <c r="P1133" s="170"/>
      <c r="Q1133" s="170"/>
      <c r="R1133" s="170"/>
      <c r="S1133" s="170"/>
      <c r="T1133" s="327">
        <v>1132</v>
      </c>
      <c r="U1133" s="373" t="s">
        <v>1210</v>
      </c>
      <c r="V1133" s="376">
        <v>3</v>
      </c>
      <c r="X1133" s="270"/>
      <c r="Y1133" s="270"/>
      <c r="Z1133" s="376">
        <v>3</v>
      </c>
      <c r="AB1133" s="83"/>
      <c r="AC1133" s="83"/>
      <c r="AD1133" s="83"/>
      <c r="AE1133" s="83"/>
      <c r="AF1133" s="83"/>
      <c r="AG1133" s="83"/>
      <c r="AH1133" s="83"/>
      <c r="AI1133" s="83"/>
      <c r="AJ1133" s="83"/>
      <c r="AK1133" s="83"/>
      <c r="AL1133" s="83"/>
      <c r="AM1133" s="83"/>
      <c r="AN1133" s="83"/>
      <c r="AO1133" s="83"/>
      <c r="AP1133" s="83"/>
      <c r="AQ1133" s="83"/>
      <c r="AR1133" s="83"/>
      <c r="AS1133" s="83"/>
      <c r="AT1133" s="83"/>
      <c r="AU1133" s="83"/>
      <c r="AV1133" s="83"/>
      <c r="AW1133" s="83"/>
      <c r="AX1133" s="83"/>
      <c r="AY1133" s="83"/>
      <c r="AZ1133" s="83"/>
      <c r="BA1133" s="83"/>
      <c r="BB1133" s="83"/>
    </row>
    <row r="1134" spans="10:54" s="228" customFormat="1" x14ac:dyDescent="0.2">
      <c r="J1134" s="361"/>
      <c r="K1134" s="360"/>
      <c r="L1134" s="343"/>
      <c r="M1134" s="343"/>
      <c r="N1134" s="170"/>
      <c r="O1134" s="170"/>
      <c r="P1134" s="170"/>
      <c r="Q1134" s="170"/>
      <c r="R1134" s="170"/>
      <c r="S1134" s="170"/>
      <c r="T1134" s="327">
        <v>1133</v>
      </c>
      <c r="U1134" s="373" t="s">
        <v>1211</v>
      </c>
      <c r="V1134" s="376">
        <v>3</v>
      </c>
      <c r="X1134" s="270"/>
      <c r="Y1134" s="270"/>
      <c r="Z1134" s="376">
        <v>3</v>
      </c>
      <c r="AB1134" s="83"/>
      <c r="AC1134" s="83"/>
      <c r="AD1134" s="83"/>
      <c r="AE1134" s="83"/>
      <c r="AF1134" s="83"/>
      <c r="AG1134" s="83"/>
      <c r="AH1134" s="83"/>
      <c r="AI1134" s="83"/>
      <c r="AJ1134" s="83"/>
      <c r="AK1134" s="83"/>
      <c r="AL1134" s="83"/>
      <c r="AM1134" s="83"/>
      <c r="AN1134" s="83"/>
      <c r="AO1134" s="83"/>
      <c r="AP1134" s="83"/>
      <c r="AQ1134" s="83"/>
      <c r="AR1134" s="83"/>
      <c r="AS1134" s="83"/>
      <c r="AT1134" s="83"/>
      <c r="AU1134" s="83"/>
      <c r="AV1134" s="83"/>
      <c r="AW1134" s="83"/>
      <c r="AX1134" s="83"/>
      <c r="AY1134" s="83"/>
      <c r="AZ1134" s="83"/>
      <c r="BA1134" s="83"/>
      <c r="BB1134" s="83"/>
    </row>
    <row r="1135" spans="10:54" s="228" customFormat="1" x14ac:dyDescent="0.2">
      <c r="J1135" s="361"/>
      <c r="K1135" s="360"/>
      <c r="L1135" s="343"/>
      <c r="M1135" s="343"/>
      <c r="N1135" s="170"/>
      <c r="O1135" s="170"/>
      <c r="P1135" s="170"/>
      <c r="Q1135" s="170"/>
      <c r="R1135" s="170"/>
      <c r="S1135" s="170"/>
      <c r="T1135" s="327">
        <v>1134</v>
      </c>
      <c r="U1135" s="373" t="s">
        <v>1212</v>
      </c>
      <c r="V1135" s="376">
        <v>3</v>
      </c>
      <c r="X1135" s="270"/>
      <c r="Y1135" s="270"/>
      <c r="Z1135" s="376">
        <v>3</v>
      </c>
      <c r="AB1135" s="83"/>
      <c r="AC1135" s="83"/>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row>
    <row r="1136" spans="10:54" s="228" customFormat="1" x14ac:dyDescent="0.2">
      <c r="J1136" s="361"/>
      <c r="K1136" s="360"/>
      <c r="L1136" s="343"/>
      <c r="M1136" s="343"/>
      <c r="N1136" s="170"/>
      <c r="O1136" s="170"/>
      <c r="P1136" s="170"/>
      <c r="Q1136" s="170"/>
      <c r="R1136" s="170"/>
      <c r="S1136" s="170"/>
      <c r="T1136" s="327">
        <v>1135</v>
      </c>
      <c r="U1136" s="373" t="s">
        <v>1213</v>
      </c>
      <c r="V1136" s="376">
        <v>3</v>
      </c>
      <c r="X1136" s="270"/>
      <c r="Y1136" s="270"/>
      <c r="Z1136" s="376">
        <v>3</v>
      </c>
      <c r="AB1136" s="83"/>
      <c r="AC1136" s="83"/>
      <c r="AD1136" s="83"/>
      <c r="AE1136" s="83"/>
      <c r="AF1136" s="83"/>
      <c r="AG1136" s="83"/>
      <c r="AH1136" s="83"/>
      <c r="AI1136" s="83"/>
      <c r="AJ1136" s="83"/>
      <c r="AK1136" s="83"/>
      <c r="AL1136" s="83"/>
      <c r="AM1136" s="83"/>
      <c r="AN1136" s="83"/>
      <c r="AO1136" s="83"/>
      <c r="AP1136" s="83"/>
      <c r="AQ1136" s="83"/>
      <c r="AR1136" s="83"/>
      <c r="AS1136" s="83"/>
      <c r="AT1136" s="83"/>
      <c r="AU1136" s="83"/>
      <c r="AV1136" s="83"/>
      <c r="AW1136" s="83"/>
      <c r="AX1136" s="83"/>
      <c r="AY1136" s="83"/>
      <c r="AZ1136" s="83"/>
      <c r="BA1136" s="83"/>
      <c r="BB1136" s="83"/>
    </row>
    <row r="1137" spans="10:54" s="228" customFormat="1" x14ac:dyDescent="0.2">
      <c r="J1137" s="361"/>
      <c r="K1137" s="360"/>
      <c r="L1137" s="343"/>
      <c r="M1137" s="343"/>
      <c r="N1137" s="170"/>
      <c r="O1137" s="170"/>
      <c r="P1137" s="170"/>
      <c r="Q1137" s="170"/>
      <c r="R1137" s="170"/>
      <c r="S1137" s="170"/>
      <c r="T1137" s="327">
        <v>1136</v>
      </c>
      <c r="U1137" s="373" t="s">
        <v>1214</v>
      </c>
      <c r="V1137" s="376">
        <v>3</v>
      </c>
      <c r="X1137" s="270"/>
      <c r="Y1137" s="270"/>
      <c r="Z1137" s="376">
        <v>3</v>
      </c>
      <c r="AB1137" s="83"/>
      <c r="AC1137" s="83"/>
      <c r="AD1137" s="83"/>
      <c r="AE1137" s="83"/>
      <c r="AF1137" s="83"/>
      <c r="AG1137" s="83"/>
      <c r="AH1137" s="83"/>
      <c r="AI1137" s="83"/>
      <c r="AJ1137" s="83"/>
      <c r="AK1137" s="83"/>
      <c r="AL1137" s="83"/>
      <c r="AM1137" s="83"/>
      <c r="AN1137" s="83"/>
      <c r="AO1137" s="83"/>
      <c r="AP1137" s="83"/>
      <c r="AQ1137" s="83"/>
      <c r="AR1137" s="83"/>
      <c r="AS1137" s="83"/>
      <c r="AT1137" s="83"/>
      <c r="AU1137" s="83"/>
      <c r="AV1137" s="83"/>
      <c r="AW1137" s="83"/>
      <c r="AX1137" s="83"/>
      <c r="AY1137" s="83"/>
      <c r="AZ1137" s="83"/>
      <c r="BA1137" s="83"/>
      <c r="BB1137" s="83"/>
    </row>
    <row r="1138" spans="10:54" s="228" customFormat="1" x14ac:dyDescent="0.2">
      <c r="J1138" s="361"/>
      <c r="K1138" s="360"/>
      <c r="L1138" s="343"/>
      <c r="M1138" s="343"/>
      <c r="N1138" s="170"/>
      <c r="O1138" s="170"/>
      <c r="P1138" s="170"/>
      <c r="Q1138" s="170"/>
      <c r="R1138" s="170"/>
      <c r="S1138" s="170"/>
      <c r="T1138" s="327">
        <v>1137</v>
      </c>
      <c r="U1138" s="373" t="s">
        <v>1215</v>
      </c>
      <c r="V1138" s="376">
        <v>3</v>
      </c>
      <c r="X1138" s="270"/>
      <c r="Y1138" s="270"/>
      <c r="Z1138" s="376">
        <v>3</v>
      </c>
      <c r="AB1138" s="83"/>
      <c r="AC1138" s="83"/>
      <c r="AD1138" s="83"/>
      <c r="AE1138" s="83"/>
      <c r="AF1138" s="83"/>
      <c r="AG1138" s="83"/>
      <c r="AH1138" s="83"/>
      <c r="AI1138" s="83"/>
      <c r="AJ1138" s="83"/>
      <c r="AK1138" s="83"/>
      <c r="AL1138" s="83"/>
      <c r="AM1138" s="83"/>
      <c r="AN1138" s="83"/>
      <c r="AO1138" s="83"/>
      <c r="AP1138" s="83"/>
      <c r="AQ1138" s="83"/>
      <c r="AR1138" s="83"/>
      <c r="AS1138" s="83"/>
      <c r="AT1138" s="83"/>
      <c r="AU1138" s="83"/>
      <c r="AV1138" s="83"/>
      <c r="AW1138" s="83"/>
      <c r="AX1138" s="83"/>
      <c r="AY1138" s="83"/>
      <c r="AZ1138" s="83"/>
      <c r="BA1138" s="83"/>
      <c r="BB1138" s="83"/>
    </row>
    <row r="1139" spans="10:54" s="228" customFormat="1" x14ac:dyDescent="0.2">
      <c r="J1139" s="361"/>
      <c r="K1139" s="360"/>
      <c r="L1139" s="343"/>
      <c r="M1139" s="343"/>
      <c r="N1139" s="170"/>
      <c r="O1139" s="170"/>
      <c r="P1139" s="170"/>
      <c r="Q1139" s="170"/>
      <c r="R1139" s="170"/>
      <c r="S1139" s="170"/>
      <c r="T1139" s="327">
        <v>1138</v>
      </c>
      <c r="U1139" s="373" t="s">
        <v>1216</v>
      </c>
      <c r="V1139" s="376">
        <v>3</v>
      </c>
      <c r="X1139" s="270"/>
      <c r="Y1139" s="270"/>
      <c r="Z1139" s="376">
        <v>3</v>
      </c>
      <c r="AB1139" s="83"/>
      <c r="AC1139" s="83"/>
      <c r="AD1139" s="83"/>
      <c r="AE1139" s="83"/>
      <c r="AF1139" s="83"/>
      <c r="AG1139" s="83"/>
      <c r="AH1139" s="83"/>
      <c r="AI1139" s="83"/>
      <c r="AJ1139" s="83"/>
      <c r="AK1139" s="83"/>
      <c r="AL1139" s="83"/>
      <c r="AM1139" s="83"/>
      <c r="AN1139" s="83"/>
      <c r="AO1139" s="83"/>
      <c r="AP1139" s="83"/>
      <c r="AQ1139" s="83"/>
      <c r="AR1139" s="83"/>
      <c r="AS1139" s="83"/>
      <c r="AT1139" s="83"/>
      <c r="AU1139" s="83"/>
      <c r="AV1139" s="83"/>
      <c r="AW1139" s="83"/>
      <c r="AX1139" s="83"/>
      <c r="AY1139" s="83"/>
      <c r="AZ1139" s="83"/>
      <c r="BA1139" s="83"/>
      <c r="BB1139" s="83"/>
    </row>
    <row r="1140" spans="10:54" s="228" customFormat="1" x14ac:dyDescent="0.2">
      <c r="J1140" s="361"/>
      <c r="K1140" s="360"/>
      <c r="L1140" s="343"/>
      <c r="M1140" s="343"/>
      <c r="N1140" s="170"/>
      <c r="O1140" s="170"/>
      <c r="P1140" s="170"/>
      <c r="Q1140" s="170"/>
      <c r="R1140" s="170"/>
      <c r="S1140" s="170"/>
      <c r="T1140" s="327">
        <v>1139</v>
      </c>
      <c r="U1140" s="373" t="s">
        <v>1217</v>
      </c>
      <c r="V1140" s="376">
        <v>3</v>
      </c>
      <c r="X1140" s="270"/>
      <c r="Y1140" s="270"/>
      <c r="Z1140" s="376">
        <v>3</v>
      </c>
      <c r="AB1140" s="83"/>
      <c r="AC1140" s="83"/>
      <c r="AD1140" s="83"/>
      <c r="AE1140" s="83"/>
      <c r="AF1140" s="83"/>
      <c r="AG1140" s="83"/>
      <c r="AH1140" s="83"/>
      <c r="AI1140" s="83"/>
      <c r="AJ1140" s="83"/>
      <c r="AK1140" s="83"/>
      <c r="AL1140" s="83"/>
      <c r="AM1140" s="83"/>
      <c r="AN1140" s="83"/>
      <c r="AO1140" s="83"/>
      <c r="AP1140" s="83"/>
      <c r="AQ1140" s="83"/>
      <c r="AR1140" s="83"/>
      <c r="AS1140" s="83"/>
      <c r="AT1140" s="83"/>
      <c r="AU1140" s="83"/>
      <c r="AV1140" s="83"/>
      <c r="AW1140" s="83"/>
      <c r="AX1140" s="83"/>
      <c r="AY1140" s="83"/>
      <c r="AZ1140" s="83"/>
      <c r="BA1140" s="83"/>
      <c r="BB1140" s="83"/>
    </row>
    <row r="1141" spans="10:54" s="228" customFormat="1" x14ac:dyDescent="0.2">
      <c r="J1141" s="361"/>
      <c r="K1141" s="360"/>
      <c r="L1141" s="343"/>
      <c r="M1141" s="343"/>
      <c r="N1141" s="170"/>
      <c r="O1141" s="170"/>
      <c r="P1141" s="170"/>
      <c r="Q1141" s="170"/>
      <c r="R1141" s="170"/>
      <c r="S1141" s="170"/>
      <c r="T1141" s="327">
        <v>1140</v>
      </c>
      <c r="U1141" s="373" t="s">
        <v>1218</v>
      </c>
      <c r="V1141" s="376">
        <v>1</v>
      </c>
      <c r="X1141" s="270"/>
      <c r="Y1141" s="270"/>
      <c r="Z1141" s="376">
        <v>1</v>
      </c>
      <c r="AB1141" s="83"/>
      <c r="AC1141" s="83"/>
      <c r="AD1141" s="83"/>
      <c r="AE1141" s="83"/>
      <c r="AF1141" s="83"/>
      <c r="AG1141" s="83"/>
      <c r="AH1141" s="83"/>
      <c r="AI1141" s="83"/>
      <c r="AJ1141" s="83"/>
      <c r="AK1141" s="83"/>
      <c r="AL1141" s="83"/>
      <c r="AM1141" s="83"/>
      <c r="AN1141" s="83"/>
      <c r="AO1141" s="83"/>
      <c r="AP1141" s="83"/>
      <c r="AQ1141" s="83"/>
      <c r="AR1141" s="83"/>
      <c r="AS1141" s="83"/>
      <c r="AT1141" s="83"/>
      <c r="AU1141" s="83"/>
      <c r="AV1141" s="83"/>
      <c r="AW1141" s="83"/>
      <c r="AX1141" s="83"/>
      <c r="AY1141" s="83"/>
      <c r="AZ1141" s="83"/>
      <c r="BA1141" s="83"/>
      <c r="BB1141" s="83"/>
    </row>
    <row r="1142" spans="10:54" s="228" customFormat="1" x14ac:dyDescent="0.2">
      <c r="J1142" s="361"/>
      <c r="K1142" s="360"/>
      <c r="L1142" s="343"/>
      <c r="M1142" s="343"/>
      <c r="N1142" s="170"/>
      <c r="O1142" s="170"/>
      <c r="P1142" s="170"/>
      <c r="Q1142" s="170"/>
      <c r="R1142" s="170"/>
      <c r="S1142" s="170"/>
      <c r="T1142" s="327">
        <v>1141</v>
      </c>
      <c r="U1142" s="373" t="s">
        <v>1219</v>
      </c>
      <c r="V1142" s="376">
        <v>3</v>
      </c>
      <c r="X1142" s="270"/>
      <c r="Y1142" s="270"/>
      <c r="Z1142" s="376">
        <v>3</v>
      </c>
      <c r="AB1142" s="83"/>
      <c r="AC1142" s="83"/>
      <c r="AD1142" s="83"/>
      <c r="AE1142" s="83"/>
      <c r="AF1142" s="83"/>
      <c r="AG1142" s="83"/>
      <c r="AH1142" s="83"/>
      <c r="AI1142" s="83"/>
      <c r="AJ1142" s="83"/>
      <c r="AK1142" s="83"/>
      <c r="AL1142" s="83"/>
      <c r="AM1142" s="83"/>
      <c r="AN1142" s="83"/>
      <c r="AO1142" s="83"/>
      <c r="AP1142" s="83"/>
      <c r="AQ1142" s="83"/>
      <c r="AR1142" s="83"/>
      <c r="AS1142" s="83"/>
      <c r="AT1142" s="83"/>
      <c r="AU1142" s="83"/>
      <c r="AV1142" s="83"/>
      <c r="AW1142" s="83"/>
      <c r="AX1142" s="83"/>
      <c r="AY1142" s="83"/>
      <c r="AZ1142" s="83"/>
      <c r="BA1142" s="83"/>
      <c r="BB1142" s="83"/>
    </row>
    <row r="1143" spans="10:54" s="228" customFormat="1" x14ac:dyDescent="0.2">
      <c r="J1143" s="361"/>
      <c r="K1143" s="360"/>
      <c r="L1143" s="343"/>
      <c r="M1143" s="343"/>
      <c r="N1143" s="170"/>
      <c r="O1143" s="170"/>
      <c r="P1143" s="170"/>
      <c r="Q1143" s="170"/>
      <c r="R1143" s="170"/>
      <c r="S1143" s="170"/>
      <c r="T1143" s="327">
        <v>1142</v>
      </c>
      <c r="U1143" s="373" t="s">
        <v>1220</v>
      </c>
      <c r="V1143" s="376">
        <v>1</v>
      </c>
      <c r="X1143" s="270"/>
      <c r="Y1143" s="270"/>
      <c r="Z1143" s="376">
        <v>1</v>
      </c>
      <c r="AB1143" s="83"/>
      <c r="AC1143" s="83"/>
      <c r="AD1143" s="83"/>
      <c r="AE1143" s="83"/>
      <c r="AF1143" s="83"/>
      <c r="AG1143" s="83"/>
      <c r="AH1143" s="83"/>
      <c r="AI1143" s="83"/>
      <c r="AJ1143" s="83"/>
      <c r="AK1143" s="83"/>
      <c r="AL1143" s="83"/>
      <c r="AM1143" s="83"/>
      <c r="AN1143" s="83"/>
      <c r="AO1143" s="83"/>
      <c r="AP1143" s="83"/>
      <c r="AQ1143" s="83"/>
      <c r="AR1143" s="83"/>
      <c r="AS1143" s="83"/>
      <c r="AT1143" s="83"/>
      <c r="AU1143" s="83"/>
      <c r="AV1143" s="83"/>
      <c r="AW1143" s="83"/>
      <c r="AX1143" s="83"/>
      <c r="AY1143" s="83"/>
      <c r="AZ1143" s="83"/>
      <c r="BA1143" s="83"/>
      <c r="BB1143" s="83"/>
    </row>
    <row r="1144" spans="10:54" s="228" customFormat="1" x14ac:dyDescent="0.2">
      <c r="J1144" s="361"/>
      <c r="K1144" s="360"/>
      <c r="L1144" s="343"/>
      <c r="M1144" s="343"/>
      <c r="N1144" s="170"/>
      <c r="O1144" s="170"/>
      <c r="P1144" s="170"/>
      <c r="Q1144" s="170"/>
      <c r="R1144" s="170"/>
      <c r="S1144" s="170"/>
      <c r="T1144" s="327">
        <v>1143</v>
      </c>
      <c r="U1144" s="373" t="s">
        <v>1221</v>
      </c>
      <c r="V1144" s="376">
        <v>3</v>
      </c>
      <c r="X1144" s="270"/>
      <c r="Y1144" s="270"/>
      <c r="Z1144" s="376">
        <v>3</v>
      </c>
      <c r="AB1144" s="83"/>
      <c r="AC1144" s="83"/>
      <c r="AD1144" s="83"/>
      <c r="AE1144" s="83"/>
      <c r="AF1144" s="83"/>
      <c r="AG1144" s="83"/>
      <c r="AH1144" s="83"/>
      <c r="AI1144" s="83"/>
      <c r="AJ1144" s="83"/>
      <c r="AK1144" s="83"/>
      <c r="AL1144" s="83"/>
      <c r="AM1144" s="83"/>
      <c r="AN1144" s="83"/>
      <c r="AO1144" s="83"/>
      <c r="AP1144" s="83"/>
      <c r="AQ1144" s="83"/>
      <c r="AR1144" s="83"/>
      <c r="AS1144" s="83"/>
      <c r="AT1144" s="83"/>
      <c r="AU1144" s="83"/>
      <c r="AV1144" s="83"/>
      <c r="AW1144" s="83"/>
      <c r="AX1144" s="83"/>
      <c r="AY1144" s="83"/>
      <c r="AZ1144" s="83"/>
      <c r="BA1144" s="83"/>
      <c r="BB1144" s="83"/>
    </row>
    <row r="1145" spans="10:54" s="228" customFormat="1" x14ac:dyDescent="0.2">
      <c r="J1145" s="361"/>
      <c r="K1145" s="360"/>
      <c r="L1145" s="343"/>
      <c r="M1145" s="343"/>
      <c r="N1145" s="170"/>
      <c r="O1145" s="170"/>
      <c r="P1145" s="170"/>
      <c r="Q1145" s="170"/>
      <c r="R1145" s="170"/>
      <c r="S1145" s="170"/>
      <c r="T1145" s="327">
        <v>1144</v>
      </c>
      <c r="U1145" s="373" t="s">
        <v>1222</v>
      </c>
      <c r="V1145" s="376">
        <v>1</v>
      </c>
      <c r="X1145" s="270"/>
      <c r="Y1145" s="270"/>
      <c r="Z1145" s="376">
        <v>1</v>
      </c>
      <c r="AB1145" s="83"/>
      <c r="AC1145" s="83"/>
      <c r="AD1145" s="83"/>
      <c r="AE1145" s="83"/>
      <c r="AF1145" s="83"/>
      <c r="AG1145" s="83"/>
      <c r="AH1145" s="83"/>
      <c r="AI1145" s="83"/>
      <c r="AJ1145" s="83"/>
      <c r="AK1145" s="83"/>
      <c r="AL1145" s="83"/>
      <c r="AM1145" s="83"/>
      <c r="AN1145" s="83"/>
      <c r="AO1145" s="83"/>
      <c r="AP1145" s="83"/>
      <c r="AQ1145" s="83"/>
      <c r="AR1145" s="83"/>
      <c r="AS1145" s="83"/>
      <c r="AT1145" s="83"/>
      <c r="AU1145" s="83"/>
      <c r="AV1145" s="83"/>
      <c r="AW1145" s="83"/>
      <c r="AX1145" s="83"/>
      <c r="AY1145" s="83"/>
      <c r="AZ1145" s="83"/>
      <c r="BA1145" s="83"/>
      <c r="BB1145" s="83"/>
    </row>
    <row r="1146" spans="10:54" s="228" customFormat="1" x14ac:dyDescent="0.2">
      <c r="J1146" s="361"/>
      <c r="K1146" s="360"/>
      <c r="L1146" s="343"/>
      <c r="M1146" s="343"/>
      <c r="N1146" s="170"/>
      <c r="O1146" s="170"/>
      <c r="P1146" s="170"/>
      <c r="Q1146" s="170"/>
      <c r="R1146" s="170"/>
      <c r="S1146" s="170"/>
      <c r="T1146" s="327">
        <v>1145</v>
      </c>
      <c r="U1146" s="373" t="s">
        <v>1223</v>
      </c>
      <c r="V1146" s="376">
        <v>3</v>
      </c>
      <c r="X1146" s="270"/>
      <c r="Y1146" s="270"/>
      <c r="Z1146" s="376">
        <v>3</v>
      </c>
      <c r="AB1146" s="83"/>
      <c r="AC1146" s="83"/>
      <c r="AD1146" s="83"/>
      <c r="AE1146" s="83"/>
      <c r="AF1146" s="83"/>
      <c r="AG1146" s="83"/>
      <c r="AH1146" s="83"/>
      <c r="AI1146" s="83"/>
      <c r="AJ1146" s="83"/>
      <c r="AK1146" s="83"/>
      <c r="AL1146" s="83"/>
      <c r="AM1146" s="83"/>
      <c r="AN1146" s="83"/>
      <c r="AO1146" s="83"/>
      <c r="AP1146" s="83"/>
      <c r="AQ1146" s="83"/>
      <c r="AR1146" s="83"/>
      <c r="AS1146" s="83"/>
      <c r="AT1146" s="83"/>
      <c r="AU1146" s="83"/>
      <c r="AV1146" s="83"/>
      <c r="AW1146" s="83"/>
      <c r="AX1146" s="83"/>
      <c r="AY1146" s="83"/>
      <c r="AZ1146" s="83"/>
      <c r="BA1146" s="83"/>
      <c r="BB1146" s="83"/>
    </row>
    <row r="1147" spans="10:54" s="228" customFormat="1" x14ac:dyDescent="0.2">
      <c r="J1147" s="361"/>
      <c r="K1147" s="360"/>
      <c r="L1147" s="343"/>
      <c r="M1147" s="343"/>
      <c r="N1147" s="170"/>
      <c r="O1147" s="170"/>
      <c r="P1147" s="170"/>
      <c r="Q1147" s="170"/>
      <c r="R1147" s="170"/>
      <c r="S1147" s="170"/>
      <c r="T1147" s="327">
        <v>1146</v>
      </c>
      <c r="U1147" s="373" t="s">
        <v>1224</v>
      </c>
      <c r="V1147" s="376">
        <v>1</v>
      </c>
      <c r="X1147" s="270"/>
      <c r="Y1147" s="270"/>
      <c r="Z1147" s="376">
        <v>1</v>
      </c>
      <c r="AB1147" s="83"/>
      <c r="AC1147" s="83"/>
      <c r="AD1147" s="83"/>
      <c r="AE1147" s="83"/>
      <c r="AF1147" s="83"/>
      <c r="AG1147" s="83"/>
      <c r="AH1147" s="83"/>
      <c r="AI1147" s="83"/>
      <c r="AJ1147" s="83"/>
      <c r="AK1147" s="83"/>
      <c r="AL1147" s="83"/>
      <c r="AM1147" s="83"/>
      <c r="AN1147" s="83"/>
      <c r="AO1147" s="83"/>
      <c r="AP1147" s="83"/>
      <c r="AQ1147" s="83"/>
      <c r="AR1147" s="83"/>
      <c r="AS1147" s="83"/>
      <c r="AT1147" s="83"/>
      <c r="AU1147" s="83"/>
      <c r="AV1147" s="83"/>
      <c r="AW1147" s="83"/>
      <c r="AX1147" s="83"/>
      <c r="AY1147" s="83"/>
      <c r="AZ1147" s="83"/>
      <c r="BA1147" s="83"/>
      <c r="BB1147" s="83"/>
    </row>
    <row r="1148" spans="10:54" s="228" customFormat="1" x14ac:dyDescent="0.2">
      <c r="J1148" s="361"/>
      <c r="K1148" s="360"/>
      <c r="L1148" s="343"/>
      <c r="M1148" s="343"/>
      <c r="N1148" s="170"/>
      <c r="O1148" s="170"/>
      <c r="P1148" s="170"/>
      <c r="Q1148" s="170"/>
      <c r="R1148" s="170"/>
      <c r="S1148" s="170"/>
      <c r="T1148" s="327">
        <v>1147</v>
      </c>
      <c r="U1148" s="373" t="s">
        <v>1225</v>
      </c>
      <c r="V1148" s="376">
        <v>1</v>
      </c>
      <c r="X1148" s="270"/>
      <c r="Y1148" s="270"/>
      <c r="Z1148" s="376">
        <v>1</v>
      </c>
      <c r="AB1148" s="83"/>
      <c r="AC1148" s="83"/>
      <c r="AD1148" s="83"/>
      <c r="AE1148" s="83"/>
      <c r="AF1148" s="83"/>
      <c r="AG1148" s="83"/>
      <c r="AH1148" s="83"/>
      <c r="AI1148" s="83"/>
      <c r="AJ1148" s="83"/>
      <c r="AK1148" s="83"/>
      <c r="AL1148" s="83"/>
      <c r="AM1148" s="83"/>
      <c r="AN1148" s="83"/>
      <c r="AO1148" s="83"/>
      <c r="AP1148" s="83"/>
      <c r="AQ1148" s="83"/>
      <c r="AR1148" s="83"/>
      <c r="AS1148" s="83"/>
      <c r="AT1148" s="83"/>
      <c r="AU1148" s="83"/>
      <c r="AV1148" s="83"/>
      <c r="AW1148" s="83"/>
      <c r="AX1148" s="83"/>
      <c r="AY1148" s="83"/>
      <c r="AZ1148" s="83"/>
      <c r="BA1148" s="83"/>
      <c r="BB1148" s="83"/>
    </row>
    <row r="1149" spans="10:54" s="228" customFormat="1" x14ac:dyDescent="0.2">
      <c r="J1149" s="361"/>
      <c r="K1149" s="360"/>
      <c r="L1149" s="343"/>
      <c r="M1149" s="343"/>
      <c r="N1149" s="170"/>
      <c r="O1149" s="170"/>
      <c r="P1149" s="170"/>
      <c r="Q1149" s="170"/>
      <c r="R1149" s="170"/>
      <c r="S1149" s="170"/>
      <c r="T1149" s="327">
        <v>1148</v>
      </c>
      <c r="U1149" s="373" t="s">
        <v>1226</v>
      </c>
      <c r="V1149" s="376">
        <v>2</v>
      </c>
      <c r="X1149" s="270"/>
      <c r="Y1149" s="270"/>
      <c r="Z1149" s="376">
        <v>2</v>
      </c>
      <c r="AB1149" s="83"/>
      <c r="AC1149" s="83"/>
      <c r="AD1149" s="83"/>
      <c r="AE1149" s="83"/>
      <c r="AF1149" s="83"/>
      <c r="AG1149" s="83"/>
      <c r="AH1149" s="83"/>
      <c r="AI1149" s="83"/>
      <c r="AJ1149" s="83"/>
      <c r="AK1149" s="83"/>
      <c r="AL1149" s="83"/>
      <c r="AM1149" s="83"/>
      <c r="AN1149" s="83"/>
      <c r="AO1149" s="83"/>
      <c r="AP1149" s="83"/>
      <c r="AQ1149" s="83"/>
      <c r="AR1149" s="83"/>
      <c r="AS1149" s="83"/>
      <c r="AT1149" s="83"/>
      <c r="AU1149" s="83"/>
      <c r="AV1149" s="83"/>
      <c r="AW1149" s="83"/>
      <c r="AX1149" s="83"/>
      <c r="AY1149" s="83"/>
      <c r="AZ1149" s="83"/>
      <c r="BA1149" s="83"/>
      <c r="BB1149" s="83"/>
    </row>
    <row r="1150" spans="10:54" s="228" customFormat="1" x14ac:dyDescent="0.2">
      <c r="J1150" s="361"/>
      <c r="K1150" s="360"/>
      <c r="L1150" s="343"/>
      <c r="M1150" s="343"/>
      <c r="N1150" s="170"/>
      <c r="O1150" s="170"/>
      <c r="P1150" s="170"/>
      <c r="Q1150" s="170"/>
      <c r="R1150" s="170"/>
      <c r="S1150" s="170"/>
      <c r="T1150" s="327">
        <v>1149</v>
      </c>
      <c r="U1150" s="373" t="s">
        <v>1227</v>
      </c>
      <c r="V1150" s="376">
        <v>3</v>
      </c>
      <c r="X1150" s="270"/>
      <c r="Y1150" s="270"/>
      <c r="Z1150" s="376">
        <v>3</v>
      </c>
      <c r="AB1150" s="83"/>
      <c r="AC1150" s="83"/>
      <c r="AD1150" s="83"/>
      <c r="AE1150" s="83"/>
      <c r="AF1150" s="83"/>
      <c r="AG1150" s="83"/>
      <c r="AH1150" s="83"/>
      <c r="AI1150" s="83"/>
      <c r="AJ1150" s="83"/>
      <c r="AK1150" s="83"/>
      <c r="AL1150" s="83"/>
      <c r="AM1150" s="83"/>
      <c r="AN1150" s="83"/>
      <c r="AO1150" s="83"/>
      <c r="AP1150" s="83"/>
      <c r="AQ1150" s="83"/>
      <c r="AR1150" s="83"/>
      <c r="AS1150" s="83"/>
      <c r="AT1150" s="83"/>
      <c r="AU1150" s="83"/>
      <c r="AV1150" s="83"/>
      <c r="AW1150" s="83"/>
      <c r="AX1150" s="83"/>
      <c r="AY1150" s="83"/>
      <c r="AZ1150" s="83"/>
      <c r="BA1150" s="83"/>
      <c r="BB1150" s="83"/>
    </row>
    <row r="1151" spans="10:54" s="228" customFormat="1" x14ac:dyDescent="0.2">
      <c r="J1151" s="361"/>
      <c r="K1151" s="360"/>
      <c r="L1151" s="343"/>
      <c r="M1151" s="343"/>
      <c r="N1151" s="170"/>
      <c r="O1151" s="170"/>
      <c r="P1151" s="170"/>
      <c r="Q1151" s="170"/>
      <c r="R1151" s="170"/>
      <c r="S1151" s="170"/>
      <c r="T1151" s="327">
        <v>1150</v>
      </c>
      <c r="U1151" s="373" t="s">
        <v>1228</v>
      </c>
      <c r="V1151" s="376">
        <v>2</v>
      </c>
      <c r="X1151" s="270"/>
      <c r="Y1151" s="270"/>
      <c r="Z1151" s="376">
        <v>2</v>
      </c>
      <c r="AB1151" s="83"/>
      <c r="AC1151" s="83"/>
      <c r="AD1151" s="83"/>
      <c r="AE1151" s="83"/>
      <c r="AF1151" s="83"/>
      <c r="AG1151" s="83"/>
      <c r="AH1151" s="83"/>
      <c r="AI1151" s="83"/>
      <c r="AJ1151" s="83"/>
      <c r="AK1151" s="83"/>
      <c r="AL1151" s="83"/>
      <c r="AM1151" s="83"/>
      <c r="AN1151" s="83"/>
      <c r="AO1151" s="83"/>
      <c r="AP1151" s="83"/>
      <c r="AQ1151" s="83"/>
      <c r="AR1151" s="83"/>
      <c r="AS1151" s="83"/>
      <c r="AT1151" s="83"/>
      <c r="AU1151" s="83"/>
      <c r="AV1151" s="83"/>
      <c r="AW1151" s="83"/>
      <c r="AX1151" s="83"/>
      <c r="AY1151" s="83"/>
      <c r="AZ1151" s="83"/>
      <c r="BA1151" s="83"/>
      <c r="BB1151" s="83"/>
    </row>
    <row r="1152" spans="10:54" s="228" customFormat="1" x14ac:dyDescent="0.2">
      <c r="J1152" s="361"/>
      <c r="K1152" s="360"/>
      <c r="L1152" s="343"/>
      <c r="M1152" s="343"/>
      <c r="N1152" s="170"/>
      <c r="O1152" s="170"/>
      <c r="P1152" s="170"/>
      <c r="Q1152" s="170"/>
      <c r="R1152" s="170"/>
      <c r="S1152" s="170"/>
      <c r="T1152" s="327">
        <v>1151</v>
      </c>
      <c r="U1152" s="373" t="s">
        <v>1229</v>
      </c>
      <c r="V1152" s="376">
        <v>2</v>
      </c>
      <c r="X1152" s="270"/>
      <c r="Y1152" s="270"/>
      <c r="Z1152" s="376">
        <v>2</v>
      </c>
      <c r="AB1152" s="83"/>
      <c r="AC1152" s="83"/>
      <c r="AD1152" s="83"/>
      <c r="AE1152" s="83"/>
      <c r="AF1152" s="83"/>
      <c r="AG1152" s="83"/>
      <c r="AH1152" s="83"/>
      <c r="AI1152" s="83"/>
      <c r="AJ1152" s="83"/>
      <c r="AK1152" s="83"/>
      <c r="AL1152" s="83"/>
      <c r="AM1152" s="83"/>
      <c r="AN1152" s="83"/>
      <c r="AO1152" s="83"/>
      <c r="AP1152" s="83"/>
      <c r="AQ1152" s="83"/>
      <c r="AR1152" s="83"/>
      <c r="AS1152" s="83"/>
      <c r="AT1152" s="83"/>
      <c r="AU1152" s="83"/>
      <c r="AV1152" s="83"/>
      <c r="AW1152" s="83"/>
      <c r="AX1152" s="83"/>
      <c r="AY1152" s="83"/>
      <c r="AZ1152" s="83"/>
      <c r="BA1152" s="83"/>
      <c r="BB1152" s="83"/>
    </row>
    <row r="1153" spans="10:54" s="228" customFormat="1" x14ac:dyDescent="0.2">
      <c r="J1153" s="361"/>
      <c r="K1153" s="360"/>
      <c r="L1153" s="343"/>
      <c r="M1153" s="343"/>
      <c r="N1153" s="170"/>
      <c r="O1153" s="170"/>
      <c r="P1153" s="170"/>
      <c r="Q1153" s="170"/>
      <c r="R1153" s="170"/>
      <c r="S1153" s="170"/>
      <c r="T1153" s="327">
        <v>1152</v>
      </c>
      <c r="U1153" s="373" t="s">
        <v>1230</v>
      </c>
      <c r="V1153" s="376">
        <v>2</v>
      </c>
      <c r="X1153" s="270"/>
      <c r="Y1153" s="270"/>
      <c r="Z1153" s="376">
        <v>2</v>
      </c>
      <c r="AB1153" s="83"/>
      <c r="AC1153" s="83"/>
      <c r="AD1153" s="83"/>
      <c r="AE1153" s="83"/>
      <c r="AF1153" s="83"/>
      <c r="AG1153" s="83"/>
      <c r="AH1153" s="83"/>
      <c r="AI1153" s="83"/>
      <c r="AJ1153" s="83"/>
      <c r="AK1153" s="83"/>
      <c r="AL1153" s="83"/>
      <c r="AM1153" s="83"/>
      <c r="AN1153" s="83"/>
      <c r="AO1153" s="83"/>
      <c r="AP1153" s="83"/>
      <c r="AQ1153" s="83"/>
      <c r="AR1153" s="83"/>
      <c r="AS1153" s="83"/>
      <c r="AT1153" s="83"/>
      <c r="AU1153" s="83"/>
      <c r="AV1153" s="83"/>
      <c r="AW1153" s="83"/>
      <c r="AX1153" s="83"/>
      <c r="AY1153" s="83"/>
      <c r="AZ1153" s="83"/>
      <c r="BA1153" s="83"/>
      <c r="BB1153" s="83"/>
    </row>
    <row r="1154" spans="10:54" s="228" customFormat="1" x14ac:dyDescent="0.2">
      <c r="J1154" s="361"/>
      <c r="K1154" s="360"/>
      <c r="L1154" s="343"/>
      <c r="M1154" s="343"/>
      <c r="N1154" s="170"/>
      <c r="O1154" s="170"/>
      <c r="P1154" s="170"/>
      <c r="Q1154" s="170"/>
      <c r="R1154" s="170"/>
      <c r="S1154" s="170"/>
      <c r="T1154" s="327">
        <v>1153</v>
      </c>
      <c r="U1154" s="373" t="s">
        <v>1231</v>
      </c>
      <c r="V1154" s="376">
        <v>2</v>
      </c>
      <c r="X1154" s="270"/>
      <c r="Y1154" s="270"/>
      <c r="Z1154" s="376">
        <v>2</v>
      </c>
      <c r="AB1154" s="83"/>
      <c r="AC1154" s="83"/>
      <c r="AD1154" s="83"/>
      <c r="AE1154" s="83"/>
      <c r="AF1154" s="83"/>
      <c r="AG1154" s="83"/>
      <c r="AH1154" s="83"/>
      <c r="AI1154" s="83"/>
      <c r="AJ1154" s="83"/>
      <c r="AK1154" s="83"/>
      <c r="AL1154" s="83"/>
      <c r="AM1154" s="83"/>
      <c r="AN1154" s="83"/>
      <c r="AO1154" s="83"/>
      <c r="AP1154" s="83"/>
      <c r="AQ1154" s="83"/>
      <c r="AR1154" s="83"/>
      <c r="AS1154" s="83"/>
      <c r="AT1154" s="83"/>
      <c r="AU1154" s="83"/>
      <c r="AV1154" s="83"/>
      <c r="AW1154" s="83"/>
      <c r="AX1154" s="83"/>
      <c r="AY1154" s="83"/>
      <c r="AZ1154" s="83"/>
      <c r="BA1154" s="83"/>
      <c r="BB1154" s="83"/>
    </row>
    <row r="1155" spans="10:54" s="228" customFormat="1" x14ac:dyDescent="0.2">
      <c r="J1155" s="361"/>
      <c r="K1155" s="360"/>
      <c r="L1155" s="343"/>
      <c r="M1155" s="343"/>
      <c r="N1155" s="170"/>
      <c r="O1155" s="170"/>
      <c r="P1155" s="170"/>
      <c r="Q1155" s="170"/>
      <c r="R1155" s="170"/>
      <c r="S1155" s="170"/>
      <c r="T1155" s="327">
        <v>1154</v>
      </c>
      <c r="U1155" s="373" t="s">
        <v>1232</v>
      </c>
      <c r="V1155" s="376">
        <v>2</v>
      </c>
      <c r="X1155" s="270"/>
      <c r="Y1155" s="270"/>
      <c r="Z1155" s="376">
        <v>2</v>
      </c>
      <c r="AB1155" s="83"/>
      <c r="AC1155" s="83"/>
      <c r="AD1155" s="83"/>
      <c r="AE1155" s="83"/>
      <c r="AF1155" s="83"/>
      <c r="AG1155" s="83"/>
      <c r="AH1155" s="83"/>
      <c r="AI1155" s="83"/>
      <c r="AJ1155" s="83"/>
      <c r="AK1155" s="83"/>
      <c r="AL1155" s="83"/>
      <c r="AM1155" s="83"/>
      <c r="AN1155" s="83"/>
      <c r="AO1155" s="83"/>
      <c r="AP1155" s="83"/>
      <c r="AQ1155" s="83"/>
      <c r="AR1155" s="83"/>
      <c r="AS1155" s="83"/>
      <c r="AT1155" s="83"/>
      <c r="AU1155" s="83"/>
      <c r="AV1155" s="83"/>
      <c r="AW1155" s="83"/>
      <c r="AX1155" s="83"/>
      <c r="AY1155" s="83"/>
      <c r="AZ1155" s="83"/>
      <c r="BA1155" s="83"/>
      <c r="BB1155" s="83"/>
    </row>
    <row r="1156" spans="10:54" s="228" customFormat="1" x14ac:dyDescent="0.2">
      <c r="J1156" s="361"/>
      <c r="K1156" s="360"/>
      <c r="L1156" s="343"/>
      <c r="M1156" s="343"/>
      <c r="N1156" s="170"/>
      <c r="O1156" s="170"/>
      <c r="P1156" s="170"/>
      <c r="Q1156" s="170"/>
      <c r="R1156" s="170"/>
      <c r="S1156" s="170"/>
      <c r="T1156" s="327">
        <v>1155</v>
      </c>
      <c r="U1156" s="373" t="s">
        <v>1233</v>
      </c>
      <c r="V1156" s="376">
        <v>2</v>
      </c>
      <c r="X1156" s="270"/>
      <c r="Y1156" s="270"/>
      <c r="Z1156" s="376">
        <v>2</v>
      </c>
      <c r="AB1156" s="83"/>
      <c r="AC1156" s="83"/>
      <c r="AD1156" s="83"/>
      <c r="AE1156" s="83"/>
      <c r="AF1156" s="83"/>
      <c r="AG1156" s="83"/>
      <c r="AH1156" s="83"/>
      <c r="AI1156" s="83"/>
      <c r="AJ1156" s="83"/>
      <c r="AK1156" s="83"/>
      <c r="AL1156" s="83"/>
      <c r="AM1156" s="83"/>
      <c r="AN1156" s="83"/>
      <c r="AO1156" s="83"/>
      <c r="AP1156" s="83"/>
      <c r="AQ1156" s="83"/>
      <c r="AR1156" s="83"/>
      <c r="AS1156" s="83"/>
      <c r="AT1156" s="83"/>
      <c r="AU1156" s="83"/>
      <c r="AV1156" s="83"/>
      <c r="AW1156" s="83"/>
      <c r="AX1156" s="83"/>
      <c r="AY1156" s="83"/>
      <c r="AZ1156" s="83"/>
      <c r="BA1156" s="83"/>
      <c r="BB1156" s="83"/>
    </row>
    <row r="1157" spans="10:54" s="228" customFormat="1" x14ac:dyDescent="0.2">
      <c r="J1157" s="361"/>
      <c r="K1157" s="360"/>
      <c r="L1157" s="343"/>
      <c r="M1157" s="343"/>
      <c r="N1157" s="170"/>
      <c r="O1157" s="170"/>
      <c r="P1157" s="170"/>
      <c r="Q1157" s="170"/>
      <c r="R1157" s="170"/>
      <c r="S1157" s="170"/>
      <c r="T1157" s="327">
        <v>1156</v>
      </c>
      <c r="U1157" s="373" t="s">
        <v>1234</v>
      </c>
      <c r="V1157" s="376">
        <v>3</v>
      </c>
      <c r="X1157" s="270"/>
      <c r="Y1157" s="270"/>
      <c r="Z1157" s="376">
        <v>3</v>
      </c>
      <c r="AB1157" s="83"/>
      <c r="AC1157" s="83"/>
      <c r="AD1157" s="83"/>
      <c r="AE1157" s="83"/>
      <c r="AF1157" s="83"/>
      <c r="AG1157" s="83"/>
      <c r="AH1157" s="83"/>
      <c r="AI1157" s="83"/>
      <c r="AJ1157" s="83"/>
      <c r="AK1157" s="83"/>
      <c r="AL1157" s="83"/>
      <c r="AM1157" s="83"/>
      <c r="AN1157" s="83"/>
      <c r="AO1157" s="83"/>
      <c r="AP1157" s="83"/>
      <c r="AQ1157" s="83"/>
      <c r="AR1157" s="83"/>
      <c r="AS1157" s="83"/>
      <c r="AT1157" s="83"/>
      <c r="AU1157" s="83"/>
      <c r="AV1157" s="83"/>
      <c r="AW1157" s="83"/>
      <c r="AX1157" s="83"/>
      <c r="AY1157" s="83"/>
      <c r="AZ1157" s="83"/>
      <c r="BA1157" s="83"/>
      <c r="BB1157" s="83"/>
    </row>
    <row r="1158" spans="10:54" s="228" customFormat="1" x14ac:dyDescent="0.2">
      <c r="J1158" s="361"/>
      <c r="K1158" s="360"/>
      <c r="L1158" s="343"/>
      <c r="M1158" s="343"/>
      <c r="N1158" s="170"/>
      <c r="O1158" s="170"/>
      <c r="P1158" s="170"/>
      <c r="Q1158" s="170"/>
      <c r="R1158" s="170"/>
      <c r="S1158" s="170"/>
      <c r="T1158" s="327">
        <v>1157</v>
      </c>
      <c r="U1158" s="373" t="s">
        <v>1235</v>
      </c>
      <c r="V1158" s="376">
        <v>3</v>
      </c>
      <c r="X1158" s="270"/>
      <c r="Y1158" s="270"/>
      <c r="Z1158" s="376">
        <v>3</v>
      </c>
      <c r="AB1158" s="83"/>
      <c r="AC1158" s="83"/>
      <c r="AD1158" s="83"/>
      <c r="AE1158" s="83"/>
      <c r="AF1158" s="83"/>
      <c r="AG1158" s="83"/>
      <c r="AH1158" s="83"/>
      <c r="AI1158" s="83"/>
      <c r="AJ1158" s="83"/>
      <c r="AK1158" s="83"/>
      <c r="AL1158" s="83"/>
      <c r="AM1158" s="83"/>
      <c r="AN1158" s="83"/>
      <c r="AO1158" s="83"/>
      <c r="AP1158" s="83"/>
      <c r="AQ1158" s="83"/>
      <c r="AR1158" s="83"/>
      <c r="AS1158" s="83"/>
      <c r="AT1158" s="83"/>
      <c r="AU1158" s="83"/>
      <c r="AV1158" s="83"/>
      <c r="AW1158" s="83"/>
      <c r="AX1158" s="83"/>
      <c r="AY1158" s="83"/>
      <c r="AZ1158" s="83"/>
      <c r="BA1158" s="83"/>
      <c r="BB1158" s="83"/>
    </row>
    <row r="1159" spans="10:54" s="228" customFormat="1" x14ac:dyDescent="0.2">
      <c r="J1159" s="361"/>
      <c r="K1159" s="360"/>
      <c r="L1159" s="343"/>
      <c r="M1159" s="343"/>
      <c r="N1159" s="170"/>
      <c r="O1159" s="170"/>
      <c r="P1159" s="170"/>
      <c r="Q1159" s="170"/>
      <c r="R1159" s="170"/>
      <c r="S1159" s="170"/>
      <c r="T1159" s="327">
        <v>1158</v>
      </c>
      <c r="U1159" s="373" t="s">
        <v>1236</v>
      </c>
      <c r="V1159" s="376">
        <v>3</v>
      </c>
      <c r="X1159" s="270"/>
      <c r="Y1159" s="270"/>
      <c r="Z1159" s="376">
        <v>3</v>
      </c>
      <c r="AB1159" s="83"/>
      <c r="AC1159" s="83"/>
      <c r="AD1159" s="83"/>
      <c r="AE1159" s="83"/>
      <c r="AF1159" s="83"/>
      <c r="AG1159" s="83"/>
      <c r="AH1159" s="83"/>
      <c r="AI1159" s="83"/>
      <c r="AJ1159" s="83"/>
      <c r="AK1159" s="83"/>
      <c r="AL1159" s="83"/>
      <c r="AM1159" s="83"/>
      <c r="AN1159" s="83"/>
      <c r="AO1159" s="83"/>
      <c r="AP1159" s="83"/>
      <c r="AQ1159" s="83"/>
      <c r="AR1159" s="83"/>
      <c r="AS1159" s="83"/>
      <c r="AT1159" s="83"/>
      <c r="AU1159" s="83"/>
      <c r="AV1159" s="83"/>
      <c r="AW1159" s="83"/>
      <c r="AX1159" s="83"/>
      <c r="AY1159" s="83"/>
      <c r="AZ1159" s="83"/>
      <c r="BA1159" s="83"/>
      <c r="BB1159" s="83"/>
    </row>
    <row r="1160" spans="10:54" s="228" customFormat="1" x14ac:dyDescent="0.2">
      <c r="J1160" s="361"/>
      <c r="K1160" s="360"/>
      <c r="L1160" s="343"/>
      <c r="M1160" s="343"/>
      <c r="N1160" s="170"/>
      <c r="O1160" s="170"/>
      <c r="P1160" s="170"/>
      <c r="Q1160" s="170"/>
      <c r="R1160" s="170"/>
      <c r="S1160" s="170"/>
      <c r="T1160" s="327">
        <v>1159</v>
      </c>
      <c r="U1160" s="373" t="s">
        <v>1237</v>
      </c>
      <c r="V1160" s="376">
        <v>3</v>
      </c>
      <c r="X1160" s="270"/>
      <c r="Y1160" s="270"/>
      <c r="Z1160" s="376">
        <v>3</v>
      </c>
      <c r="AB1160" s="83"/>
      <c r="AC1160" s="83"/>
      <c r="AD1160" s="83"/>
      <c r="AE1160" s="83"/>
      <c r="AF1160" s="83"/>
      <c r="AG1160" s="83"/>
      <c r="AH1160" s="83"/>
      <c r="AI1160" s="83"/>
      <c r="AJ1160" s="83"/>
      <c r="AK1160" s="83"/>
      <c r="AL1160" s="83"/>
      <c r="AM1160" s="83"/>
      <c r="AN1160" s="83"/>
      <c r="AO1160" s="83"/>
      <c r="AP1160" s="83"/>
      <c r="AQ1160" s="83"/>
      <c r="AR1160" s="83"/>
      <c r="AS1160" s="83"/>
      <c r="AT1160" s="83"/>
      <c r="AU1160" s="83"/>
      <c r="AV1160" s="83"/>
      <c r="AW1160" s="83"/>
      <c r="AX1160" s="83"/>
      <c r="AY1160" s="83"/>
      <c r="AZ1160" s="83"/>
      <c r="BA1160" s="83"/>
      <c r="BB1160" s="83"/>
    </row>
    <row r="1161" spans="10:54" s="228" customFormat="1" x14ac:dyDescent="0.2">
      <c r="J1161" s="361"/>
      <c r="K1161" s="360"/>
      <c r="L1161" s="343"/>
      <c r="M1161" s="343"/>
      <c r="N1161" s="170"/>
      <c r="O1161" s="170"/>
      <c r="P1161" s="170"/>
      <c r="Q1161" s="170"/>
      <c r="R1161" s="170"/>
      <c r="S1161" s="170"/>
      <c r="T1161" s="327">
        <v>1160</v>
      </c>
      <c r="U1161" s="373" t="s">
        <v>1238</v>
      </c>
      <c r="V1161" s="376">
        <v>2</v>
      </c>
      <c r="X1161" s="270"/>
      <c r="Y1161" s="270"/>
      <c r="Z1161" s="376">
        <v>2</v>
      </c>
      <c r="AB1161" s="83"/>
      <c r="AC1161" s="83"/>
      <c r="AD1161" s="83"/>
      <c r="AE1161" s="83"/>
      <c r="AF1161" s="83"/>
      <c r="AG1161" s="83"/>
      <c r="AH1161" s="83"/>
      <c r="AI1161" s="83"/>
      <c r="AJ1161" s="83"/>
      <c r="AK1161" s="83"/>
      <c r="AL1161" s="83"/>
      <c r="AM1161" s="83"/>
      <c r="AN1161" s="83"/>
      <c r="AO1161" s="83"/>
      <c r="AP1161" s="83"/>
      <c r="AQ1161" s="83"/>
      <c r="AR1161" s="83"/>
      <c r="AS1161" s="83"/>
      <c r="AT1161" s="83"/>
      <c r="AU1161" s="83"/>
      <c r="AV1161" s="83"/>
      <c r="AW1161" s="83"/>
      <c r="AX1161" s="83"/>
      <c r="AY1161" s="83"/>
      <c r="AZ1161" s="83"/>
      <c r="BA1161" s="83"/>
      <c r="BB1161" s="83"/>
    </row>
    <row r="1162" spans="10:54" s="228" customFormat="1" x14ac:dyDescent="0.2">
      <c r="J1162" s="361"/>
      <c r="K1162" s="360"/>
      <c r="L1162" s="343"/>
      <c r="M1162" s="343"/>
      <c r="N1162" s="170"/>
      <c r="O1162" s="170"/>
      <c r="P1162" s="170"/>
      <c r="Q1162" s="170"/>
      <c r="R1162" s="170"/>
      <c r="S1162" s="170"/>
      <c r="T1162" s="327">
        <v>1161</v>
      </c>
      <c r="U1162" s="373" t="s">
        <v>1239</v>
      </c>
      <c r="V1162" s="376">
        <v>2</v>
      </c>
      <c r="X1162" s="270"/>
      <c r="Y1162" s="270"/>
      <c r="Z1162" s="376">
        <v>2</v>
      </c>
      <c r="AB1162" s="83"/>
      <c r="AC1162" s="83"/>
      <c r="AD1162" s="83"/>
      <c r="AE1162" s="83"/>
      <c r="AF1162" s="83"/>
      <c r="AG1162" s="83"/>
      <c r="AH1162" s="83"/>
      <c r="AI1162" s="83"/>
      <c r="AJ1162" s="83"/>
      <c r="AK1162" s="83"/>
      <c r="AL1162" s="83"/>
      <c r="AM1162" s="83"/>
      <c r="AN1162" s="83"/>
      <c r="AO1162" s="83"/>
      <c r="AP1162" s="83"/>
      <c r="AQ1162" s="83"/>
      <c r="AR1162" s="83"/>
      <c r="AS1162" s="83"/>
      <c r="AT1162" s="83"/>
      <c r="AU1162" s="83"/>
      <c r="AV1162" s="83"/>
      <c r="AW1162" s="83"/>
      <c r="AX1162" s="83"/>
      <c r="AY1162" s="83"/>
      <c r="AZ1162" s="83"/>
      <c r="BA1162" s="83"/>
      <c r="BB1162" s="83"/>
    </row>
    <row r="1163" spans="10:54" s="228" customFormat="1" x14ac:dyDescent="0.2">
      <c r="J1163" s="361"/>
      <c r="K1163" s="360"/>
      <c r="L1163" s="343"/>
      <c r="M1163" s="343"/>
      <c r="N1163" s="170"/>
      <c r="O1163" s="170"/>
      <c r="P1163" s="170"/>
      <c r="Q1163" s="170"/>
      <c r="R1163" s="170"/>
      <c r="S1163" s="170"/>
      <c r="T1163" s="327">
        <v>1162</v>
      </c>
      <c r="U1163" s="373" t="s">
        <v>1240</v>
      </c>
      <c r="V1163" s="376">
        <v>2</v>
      </c>
      <c r="X1163" s="270"/>
      <c r="Y1163" s="270"/>
      <c r="Z1163" s="376">
        <v>2</v>
      </c>
      <c r="AB1163" s="83"/>
      <c r="AC1163" s="83"/>
      <c r="AD1163" s="83"/>
      <c r="AE1163" s="83"/>
      <c r="AF1163" s="83"/>
      <c r="AG1163" s="83"/>
      <c r="AH1163" s="83"/>
      <c r="AI1163" s="83"/>
      <c r="AJ1163" s="83"/>
      <c r="AK1163" s="83"/>
      <c r="AL1163" s="83"/>
      <c r="AM1163" s="83"/>
      <c r="AN1163" s="83"/>
      <c r="AO1163" s="83"/>
      <c r="AP1163" s="83"/>
      <c r="AQ1163" s="83"/>
      <c r="AR1163" s="83"/>
      <c r="AS1163" s="83"/>
      <c r="AT1163" s="83"/>
      <c r="AU1163" s="83"/>
      <c r="AV1163" s="83"/>
      <c r="AW1163" s="83"/>
      <c r="AX1163" s="83"/>
      <c r="AY1163" s="83"/>
      <c r="AZ1163" s="83"/>
      <c r="BA1163" s="83"/>
      <c r="BB1163" s="83"/>
    </row>
    <row r="1164" spans="10:54" s="228" customFormat="1" x14ac:dyDescent="0.2">
      <c r="J1164" s="361"/>
      <c r="K1164" s="360"/>
      <c r="L1164" s="343"/>
      <c r="M1164" s="343"/>
      <c r="N1164" s="170"/>
      <c r="O1164" s="170"/>
      <c r="P1164" s="170"/>
      <c r="Q1164" s="170"/>
      <c r="R1164" s="170"/>
      <c r="S1164" s="170"/>
      <c r="T1164" s="327">
        <v>1163</v>
      </c>
      <c r="U1164" s="373" t="s">
        <v>1241</v>
      </c>
      <c r="V1164" s="376">
        <v>2</v>
      </c>
      <c r="X1164" s="270"/>
      <c r="Y1164" s="270"/>
      <c r="Z1164" s="376">
        <v>2</v>
      </c>
      <c r="AB1164" s="83"/>
      <c r="AC1164" s="83"/>
      <c r="AD1164" s="83"/>
      <c r="AE1164" s="83"/>
      <c r="AF1164" s="83"/>
      <c r="AG1164" s="83"/>
      <c r="AH1164" s="83"/>
      <c r="AI1164" s="83"/>
      <c r="AJ1164" s="83"/>
      <c r="AK1164" s="83"/>
      <c r="AL1164" s="83"/>
      <c r="AM1164" s="83"/>
      <c r="AN1164" s="83"/>
      <c r="AO1164" s="83"/>
      <c r="AP1164" s="83"/>
      <c r="AQ1164" s="83"/>
      <c r="AR1164" s="83"/>
      <c r="AS1164" s="83"/>
      <c r="AT1164" s="83"/>
      <c r="AU1164" s="83"/>
      <c r="AV1164" s="83"/>
      <c r="AW1164" s="83"/>
      <c r="AX1164" s="83"/>
      <c r="AY1164" s="83"/>
      <c r="AZ1164" s="83"/>
      <c r="BA1164" s="83"/>
      <c r="BB1164" s="83"/>
    </row>
    <row r="1165" spans="10:54" s="228" customFormat="1" x14ac:dyDescent="0.2">
      <c r="J1165" s="361"/>
      <c r="K1165" s="360"/>
      <c r="L1165" s="343"/>
      <c r="M1165" s="343"/>
      <c r="N1165" s="170"/>
      <c r="O1165" s="170"/>
      <c r="P1165" s="170"/>
      <c r="Q1165" s="170"/>
      <c r="R1165" s="170"/>
      <c r="S1165" s="170"/>
      <c r="T1165" s="327">
        <v>1164</v>
      </c>
      <c r="U1165" s="373" t="s">
        <v>1242</v>
      </c>
      <c r="V1165" s="376">
        <v>2</v>
      </c>
      <c r="X1165" s="270"/>
      <c r="Y1165" s="270"/>
      <c r="Z1165" s="376">
        <v>2</v>
      </c>
      <c r="AB1165" s="83"/>
      <c r="AC1165" s="83"/>
      <c r="AD1165" s="83"/>
      <c r="AE1165" s="83"/>
      <c r="AF1165" s="83"/>
      <c r="AG1165" s="83"/>
      <c r="AH1165" s="83"/>
      <c r="AI1165" s="83"/>
      <c r="AJ1165" s="83"/>
      <c r="AK1165" s="83"/>
      <c r="AL1165" s="83"/>
      <c r="AM1165" s="83"/>
      <c r="AN1165" s="83"/>
      <c r="AO1165" s="83"/>
      <c r="AP1165" s="83"/>
      <c r="AQ1165" s="83"/>
      <c r="AR1165" s="83"/>
      <c r="AS1165" s="83"/>
      <c r="AT1165" s="83"/>
      <c r="AU1165" s="83"/>
      <c r="AV1165" s="83"/>
      <c r="AW1165" s="83"/>
      <c r="AX1165" s="83"/>
      <c r="AY1165" s="83"/>
      <c r="AZ1165" s="83"/>
      <c r="BA1165" s="83"/>
      <c r="BB1165" s="83"/>
    </row>
    <row r="1166" spans="10:54" s="228" customFormat="1" x14ac:dyDescent="0.2">
      <c r="J1166" s="361"/>
      <c r="K1166" s="360"/>
      <c r="L1166" s="343"/>
      <c r="M1166" s="343"/>
      <c r="N1166" s="170"/>
      <c r="O1166" s="170"/>
      <c r="P1166" s="170"/>
      <c r="Q1166" s="170"/>
      <c r="R1166" s="170"/>
      <c r="S1166" s="170"/>
      <c r="T1166" s="327">
        <v>1165</v>
      </c>
      <c r="U1166" s="373" t="s">
        <v>1243</v>
      </c>
      <c r="V1166" s="376">
        <v>2</v>
      </c>
      <c r="X1166" s="270"/>
      <c r="Y1166" s="270"/>
      <c r="Z1166" s="376">
        <v>2</v>
      </c>
      <c r="AB1166" s="83"/>
      <c r="AC1166" s="83"/>
      <c r="AD1166" s="83"/>
      <c r="AE1166" s="83"/>
      <c r="AF1166" s="83"/>
      <c r="AG1166" s="83"/>
      <c r="AH1166" s="83"/>
      <c r="AI1166" s="83"/>
      <c r="AJ1166" s="83"/>
      <c r="AK1166" s="83"/>
      <c r="AL1166" s="83"/>
      <c r="AM1166" s="83"/>
      <c r="AN1166" s="83"/>
      <c r="AO1166" s="83"/>
      <c r="AP1166" s="83"/>
      <c r="AQ1166" s="83"/>
      <c r="AR1166" s="83"/>
      <c r="AS1166" s="83"/>
      <c r="AT1166" s="83"/>
      <c r="AU1166" s="83"/>
      <c r="AV1166" s="83"/>
      <c r="AW1166" s="83"/>
      <c r="AX1166" s="83"/>
      <c r="AY1166" s="83"/>
      <c r="AZ1166" s="83"/>
      <c r="BA1166" s="83"/>
      <c r="BB1166" s="83"/>
    </row>
    <row r="1167" spans="10:54" s="228" customFormat="1" x14ac:dyDescent="0.2">
      <c r="J1167" s="361"/>
      <c r="K1167" s="360"/>
      <c r="L1167" s="343"/>
      <c r="M1167" s="343"/>
      <c r="N1167" s="170"/>
      <c r="O1167" s="170"/>
      <c r="P1167" s="170"/>
      <c r="Q1167" s="170"/>
      <c r="R1167" s="170"/>
      <c r="S1167" s="170"/>
      <c r="T1167" s="327">
        <v>1166</v>
      </c>
      <c r="U1167" s="373" t="s">
        <v>1244</v>
      </c>
      <c r="V1167" s="376">
        <v>2</v>
      </c>
      <c r="X1167" s="270"/>
      <c r="Y1167" s="270"/>
      <c r="Z1167" s="376">
        <v>2</v>
      </c>
      <c r="AB1167" s="83"/>
      <c r="AC1167" s="83"/>
      <c r="AD1167" s="83"/>
      <c r="AE1167" s="83"/>
      <c r="AF1167" s="83"/>
      <c r="AG1167" s="83"/>
      <c r="AH1167" s="83"/>
      <c r="AI1167" s="83"/>
      <c r="AJ1167" s="83"/>
      <c r="AK1167" s="83"/>
      <c r="AL1167" s="83"/>
      <c r="AM1167" s="83"/>
      <c r="AN1167" s="83"/>
      <c r="AO1167" s="83"/>
      <c r="AP1167" s="83"/>
      <c r="AQ1167" s="83"/>
      <c r="AR1167" s="83"/>
      <c r="AS1167" s="83"/>
      <c r="AT1167" s="83"/>
      <c r="AU1167" s="83"/>
      <c r="AV1167" s="83"/>
      <c r="AW1167" s="83"/>
      <c r="AX1167" s="83"/>
      <c r="AY1167" s="83"/>
      <c r="AZ1167" s="83"/>
      <c r="BA1167" s="83"/>
      <c r="BB1167" s="83"/>
    </row>
    <row r="1168" spans="10:54" s="228" customFormat="1" x14ac:dyDescent="0.2">
      <c r="J1168" s="361"/>
      <c r="K1168" s="360"/>
      <c r="L1168" s="343"/>
      <c r="M1168" s="343"/>
      <c r="N1168" s="170"/>
      <c r="O1168" s="170"/>
      <c r="P1168" s="170"/>
      <c r="Q1168" s="170"/>
      <c r="R1168" s="170"/>
      <c r="S1168" s="170"/>
      <c r="T1168" s="327">
        <v>1167</v>
      </c>
      <c r="U1168" s="373" t="s">
        <v>1245</v>
      </c>
      <c r="V1168" s="376">
        <v>2</v>
      </c>
      <c r="X1168" s="270"/>
      <c r="Y1168" s="270"/>
      <c r="Z1168" s="376">
        <v>2</v>
      </c>
      <c r="AB1168" s="83"/>
      <c r="AC1168" s="83"/>
      <c r="AD1168" s="83"/>
      <c r="AE1168" s="83"/>
      <c r="AF1168" s="83"/>
      <c r="AG1168" s="83"/>
      <c r="AH1168" s="83"/>
      <c r="AI1168" s="83"/>
      <c r="AJ1168" s="83"/>
      <c r="AK1168" s="83"/>
      <c r="AL1168" s="83"/>
      <c r="AM1168" s="83"/>
      <c r="AN1168" s="83"/>
      <c r="AO1168" s="83"/>
      <c r="AP1168" s="83"/>
      <c r="AQ1168" s="83"/>
      <c r="AR1168" s="83"/>
      <c r="AS1168" s="83"/>
      <c r="AT1168" s="83"/>
      <c r="AU1168" s="83"/>
      <c r="AV1168" s="83"/>
      <c r="AW1168" s="83"/>
      <c r="AX1168" s="83"/>
      <c r="AY1168" s="83"/>
      <c r="AZ1168" s="83"/>
      <c r="BA1168" s="83"/>
      <c r="BB1168" s="83"/>
    </row>
    <row r="1169" spans="10:54" s="228" customFormat="1" x14ac:dyDescent="0.2">
      <c r="J1169" s="361"/>
      <c r="K1169" s="360"/>
      <c r="L1169" s="343"/>
      <c r="M1169" s="343"/>
      <c r="N1169" s="170"/>
      <c r="O1169" s="170"/>
      <c r="P1169" s="170"/>
      <c r="Q1169" s="170"/>
      <c r="R1169" s="170"/>
      <c r="S1169" s="170"/>
      <c r="T1169" s="327">
        <v>1168</v>
      </c>
      <c r="U1169" s="373" t="s">
        <v>1246</v>
      </c>
      <c r="V1169" s="376">
        <v>2</v>
      </c>
      <c r="X1169" s="270"/>
      <c r="Y1169" s="270"/>
      <c r="Z1169" s="376">
        <v>2</v>
      </c>
      <c r="AB1169" s="83"/>
      <c r="AC1169" s="83"/>
      <c r="AD1169" s="83"/>
      <c r="AE1169" s="83"/>
      <c r="AF1169" s="83"/>
      <c r="AG1169" s="83"/>
      <c r="AH1169" s="83"/>
      <c r="AI1169" s="83"/>
      <c r="AJ1169" s="83"/>
      <c r="AK1169" s="83"/>
      <c r="AL1169" s="83"/>
      <c r="AM1169" s="83"/>
      <c r="AN1169" s="83"/>
      <c r="AO1169" s="83"/>
      <c r="AP1169" s="83"/>
      <c r="AQ1169" s="83"/>
      <c r="AR1169" s="83"/>
      <c r="AS1169" s="83"/>
      <c r="AT1169" s="83"/>
      <c r="AU1169" s="83"/>
      <c r="AV1169" s="83"/>
      <c r="AW1169" s="83"/>
      <c r="AX1169" s="83"/>
      <c r="AY1169" s="83"/>
      <c r="AZ1169" s="83"/>
      <c r="BA1169" s="83"/>
      <c r="BB1169" s="83"/>
    </row>
    <row r="1170" spans="10:54" s="228" customFormat="1" x14ac:dyDescent="0.2">
      <c r="J1170" s="361"/>
      <c r="K1170" s="360"/>
      <c r="L1170" s="343"/>
      <c r="M1170" s="343"/>
      <c r="N1170" s="170"/>
      <c r="O1170" s="170"/>
      <c r="P1170" s="170"/>
      <c r="Q1170" s="170"/>
      <c r="R1170" s="170"/>
      <c r="S1170" s="170"/>
      <c r="T1170" s="327">
        <v>1169</v>
      </c>
      <c r="U1170" s="373" t="s">
        <v>1247</v>
      </c>
      <c r="V1170" s="376">
        <v>2</v>
      </c>
      <c r="X1170" s="270"/>
      <c r="Y1170" s="270"/>
      <c r="Z1170" s="376">
        <v>2</v>
      </c>
      <c r="AB1170" s="83"/>
      <c r="AC1170" s="83"/>
      <c r="AD1170" s="83"/>
      <c r="AE1170" s="83"/>
      <c r="AF1170" s="83"/>
      <c r="AG1170" s="83"/>
      <c r="AH1170" s="83"/>
      <c r="AI1170" s="83"/>
      <c r="AJ1170" s="83"/>
      <c r="AK1170" s="83"/>
      <c r="AL1170" s="83"/>
      <c r="AM1170" s="83"/>
      <c r="AN1170" s="83"/>
      <c r="AO1170" s="83"/>
      <c r="AP1170" s="83"/>
      <c r="AQ1170" s="83"/>
      <c r="AR1170" s="83"/>
      <c r="AS1170" s="83"/>
      <c r="AT1170" s="83"/>
      <c r="AU1170" s="83"/>
      <c r="AV1170" s="83"/>
      <c r="AW1170" s="83"/>
      <c r="AX1170" s="83"/>
      <c r="AY1170" s="83"/>
      <c r="AZ1170" s="83"/>
      <c r="BA1170" s="83"/>
      <c r="BB1170" s="83"/>
    </row>
    <row r="1171" spans="10:54" s="228" customFormat="1" x14ac:dyDescent="0.2">
      <c r="J1171" s="361"/>
      <c r="K1171" s="360"/>
      <c r="L1171" s="343"/>
      <c r="M1171" s="343"/>
      <c r="N1171" s="170"/>
      <c r="O1171" s="170"/>
      <c r="P1171" s="170"/>
      <c r="Q1171" s="170"/>
      <c r="R1171" s="170"/>
      <c r="S1171" s="170"/>
      <c r="T1171" s="327">
        <v>1170</v>
      </c>
      <c r="U1171" s="373" t="s">
        <v>1248</v>
      </c>
      <c r="V1171" s="376">
        <v>2</v>
      </c>
      <c r="X1171" s="270"/>
      <c r="Y1171" s="270"/>
      <c r="Z1171" s="376">
        <v>2</v>
      </c>
      <c r="AB1171" s="83"/>
      <c r="AC1171" s="83"/>
      <c r="AD1171" s="83"/>
      <c r="AE1171" s="83"/>
      <c r="AF1171" s="83"/>
      <c r="AG1171" s="83"/>
      <c r="AH1171" s="83"/>
      <c r="AI1171" s="83"/>
      <c r="AJ1171" s="83"/>
      <c r="AK1171" s="83"/>
      <c r="AL1171" s="83"/>
      <c r="AM1171" s="83"/>
      <c r="AN1171" s="83"/>
      <c r="AO1171" s="83"/>
      <c r="AP1171" s="83"/>
      <c r="AQ1171" s="83"/>
      <c r="AR1171" s="83"/>
      <c r="AS1171" s="83"/>
      <c r="AT1171" s="83"/>
      <c r="AU1171" s="83"/>
      <c r="AV1171" s="83"/>
      <c r="AW1171" s="83"/>
      <c r="AX1171" s="83"/>
      <c r="AY1171" s="83"/>
      <c r="AZ1171" s="83"/>
      <c r="BA1171" s="83"/>
      <c r="BB1171" s="83"/>
    </row>
    <row r="1172" spans="10:54" s="228" customFormat="1" x14ac:dyDescent="0.2">
      <c r="J1172" s="361"/>
      <c r="K1172" s="360"/>
      <c r="L1172" s="343"/>
      <c r="M1172" s="343"/>
      <c r="N1172" s="170"/>
      <c r="O1172" s="170"/>
      <c r="P1172" s="170"/>
      <c r="Q1172" s="170"/>
      <c r="R1172" s="170"/>
      <c r="S1172" s="170"/>
      <c r="T1172" s="327">
        <v>1171</v>
      </c>
      <c r="U1172" s="373" t="s">
        <v>1249</v>
      </c>
      <c r="V1172" s="376">
        <v>2</v>
      </c>
      <c r="X1172" s="270"/>
      <c r="Y1172" s="270"/>
      <c r="Z1172" s="376">
        <v>2</v>
      </c>
      <c r="AB1172" s="83"/>
      <c r="AC1172" s="83"/>
      <c r="AD1172" s="83"/>
      <c r="AE1172" s="83"/>
      <c r="AF1172" s="83"/>
      <c r="AG1172" s="83"/>
      <c r="AH1172" s="83"/>
      <c r="AI1172" s="83"/>
      <c r="AJ1172" s="83"/>
      <c r="AK1172" s="83"/>
      <c r="AL1172" s="83"/>
      <c r="AM1172" s="83"/>
      <c r="AN1172" s="83"/>
      <c r="AO1172" s="83"/>
      <c r="AP1172" s="83"/>
      <c r="AQ1172" s="83"/>
      <c r="AR1172" s="83"/>
      <c r="AS1172" s="83"/>
      <c r="AT1172" s="83"/>
      <c r="AU1172" s="83"/>
      <c r="AV1172" s="83"/>
      <c r="AW1172" s="83"/>
      <c r="AX1172" s="83"/>
      <c r="AY1172" s="83"/>
      <c r="AZ1172" s="83"/>
      <c r="BA1172" s="83"/>
      <c r="BB1172" s="83"/>
    </row>
    <row r="1173" spans="10:54" s="228" customFormat="1" x14ac:dyDescent="0.2">
      <c r="J1173" s="361"/>
      <c r="K1173" s="360"/>
      <c r="L1173" s="343"/>
      <c r="M1173" s="343"/>
      <c r="N1173" s="170"/>
      <c r="O1173" s="170"/>
      <c r="P1173" s="170"/>
      <c r="Q1173" s="170"/>
      <c r="R1173" s="170"/>
      <c r="S1173" s="170"/>
      <c r="T1173" s="327">
        <v>1172</v>
      </c>
      <c r="U1173" s="373" t="s">
        <v>1250</v>
      </c>
      <c r="V1173" s="376">
        <v>2</v>
      </c>
      <c r="X1173" s="270"/>
      <c r="Y1173" s="270"/>
      <c r="Z1173" s="376">
        <v>2</v>
      </c>
      <c r="AB1173" s="83"/>
      <c r="AC1173" s="83"/>
      <c r="AD1173" s="83"/>
      <c r="AE1173" s="83"/>
      <c r="AF1173" s="83"/>
      <c r="AG1173" s="83"/>
      <c r="AH1173" s="83"/>
      <c r="AI1173" s="83"/>
      <c r="AJ1173" s="83"/>
      <c r="AK1173" s="83"/>
      <c r="AL1173" s="83"/>
      <c r="AM1173" s="83"/>
      <c r="AN1173" s="83"/>
      <c r="AO1173" s="83"/>
      <c r="AP1173" s="83"/>
      <c r="AQ1173" s="83"/>
      <c r="AR1173" s="83"/>
      <c r="AS1173" s="83"/>
      <c r="AT1173" s="83"/>
      <c r="AU1173" s="83"/>
      <c r="AV1173" s="83"/>
      <c r="AW1173" s="83"/>
      <c r="AX1173" s="83"/>
      <c r="AY1173" s="83"/>
      <c r="AZ1173" s="83"/>
      <c r="BA1173" s="83"/>
      <c r="BB1173" s="83"/>
    </row>
    <row r="1174" spans="10:54" s="228" customFormat="1" x14ac:dyDescent="0.2">
      <c r="J1174" s="361"/>
      <c r="K1174" s="360"/>
      <c r="L1174" s="343"/>
      <c r="M1174" s="343"/>
      <c r="N1174" s="170"/>
      <c r="O1174" s="170"/>
      <c r="P1174" s="170"/>
      <c r="Q1174" s="170"/>
      <c r="R1174" s="170"/>
      <c r="S1174" s="170"/>
      <c r="T1174" s="327">
        <v>1173</v>
      </c>
      <c r="U1174" s="373" t="s">
        <v>1251</v>
      </c>
      <c r="V1174" s="376">
        <v>2</v>
      </c>
      <c r="X1174" s="270"/>
      <c r="Y1174" s="270"/>
      <c r="Z1174" s="376">
        <v>2</v>
      </c>
      <c r="AB1174" s="83"/>
      <c r="AC1174" s="83"/>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row>
    <row r="1175" spans="10:54" s="228" customFormat="1" x14ac:dyDescent="0.2">
      <c r="J1175" s="361"/>
      <c r="K1175" s="360"/>
      <c r="L1175" s="343"/>
      <c r="M1175" s="343"/>
      <c r="N1175" s="170"/>
      <c r="O1175" s="170"/>
      <c r="P1175" s="170"/>
      <c r="Q1175" s="170"/>
      <c r="R1175" s="170"/>
      <c r="S1175" s="170"/>
      <c r="T1175" s="327">
        <v>1174</v>
      </c>
      <c r="U1175" s="373" t="s">
        <v>1252</v>
      </c>
      <c r="V1175" s="376">
        <v>2</v>
      </c>
      <c r="X1175" s="270"/>
      <c r="Y1175" s="270"/>
      <c r="Z1175" s="376">
        <v>2</v>
      </c>
      <c r="AB1175" s="83"/>
      <c r="AC1175" s="83"/>
      <c r="AD1175" s="83"/>
      <c r="AE1175" s="83"/>
      <c r="AF1175" s="83"/>
      <c r="AG1175" s="83"/>
      <c r="AH1175" s="83"/>
      <c r="AI1175" s="83"/>
      <c r="AJ1175" s="83"/>
      <c r="AK1175" s="83"/>
      <c r="AL1175" s="83"/>
      <c r="AM1175" s="83"/>
      <c r="AN1175" s="83"/>
      <c r="AO1175" s="83"/>
      <c r="AP1175" s="83"/>
      <c r="AQ1175" s="83"/>
      <c r="AR1175" s="83"/>
      <c r="AS1175" s="83"/>
      <c r="AT1175" s="83"/>
      <c r="AU1175" s="83"/>
      <c r="AV1175" s="83"/>
      <c r="AW1175" s="83"/>
      <c r="AX1175" s="83"/>
      <c r="AY1175" s="83"/>
      <c r="AZ1175" s="83"/>
      <c r="BA1175" s="83"/>
      <c r="BB1175" s="83"/>
    </row>
    <row r="1176" spans="10:54" s="228" customFormat="1" x14ac:dyDescent="0.2">
      <c r="J1176" s="361"/>
      <c r="K1176" s="360"/>
      <c r="L1176" s="343"/>
      <c r="M1176" s="343"/>
      <c r="N1176" s="170"/>
      <c r="O1176" s="170"/>
      <c r="P1176" s="170"/>
      <c r="Q1176" s="170"/>
      <c r="R1176" s="170"/>
      <c r="S1176" s="170"/>
      <c r="T1176" s="327">
        <v>1175</v>
      </c>
      <c r="U1176" s="373" t="s">
        <v>1253</v>
      </c>
      <c r="V1176" s="376">
        <v>2</v>
      </c>
      <c r="X1176" s="270"/>
      <c r="Y1176" s="270"/>
      <c r="Z1176" s="376">
        <v>2</v>
      </c>
      <c r="AB1176" s="83"/>
      <c r="AC1176" s="83"/>
      <c r="AD1176" s="83"/>
      <c r="AE1176" s="83"/>
      <c r="AF1176" s="83"/>
      <c r="AG1176" s="83"/>
      <c r="AH1176" s="83"/>
      <c r="AI1176" s="83"/>
      <c r="AJ1176" s="83"/>
      <c r="AK1176" s="83"/>
      <c r="AL1176" s="83"/>
      <c r="AM1176" s="83"/>
      <c r="AN1176" s="83"/>
      <c r="AO1176" s="83"/>
      <c r="AP1176" s="83"/>
      <c r="AQ1176" s="83"/>
      <c r="AR1176" s="83"/>
      <c r="AS1176" s="83"/>
      <c r="AT1176" s="83"/>
      <c r="AU1176" s="83"/>
      <c r="AV1176" s="83"/>
      <c r="AW1176" s="83"/>
      <c r="AX1176" s="83"/>
      <c r="AY1176" s="83"/>
      <c r="AZ1176" s="83"/>
      <c r="BA1176" s="83"/>
      <c r="BB1176" s="83"/>
    </row>
    <row r="1177" spans="10:54" s="228" customFormat="1" x14ac:dyDescent="0.2">
      <c r="J1177" s="361"/>
      <c r="K1177" s="360"/>
      <c r="L1177" s="343"/>
      <c r="M1177" s="343"/>
      <c r="N1177" s="170"/>
      <c r="O1177" s="170"/>
      <c r="P1177" s="170"/>
      <c r="Q1177" s="170"/>
      <c r="R1177" s="170"/>
      <c r="S1177" s="170"/>
      <c r="T1177" s="327">
        <v>1176</v>
      </c>
      <c r="U1177" s="373" t="s">
        <v>1254</v>
      </c>
      <c r="V1177" s="376">
        <v>2</v>
      </c>
      <c r="X1177" s="270"/>
      <c r="Y1177" s="270"/>
      <c r="Z1177" s="376">
        <v>2</v>
      </c>
      <c r="AB1177" s="83"/>
      <c r="AC1177" s="83"/>
      <c r="AD1177" s="83"/>
      <c r="AE1177" s="83"/>
      <c r="AF1177" s="83"/>
      <c r="AG1177" s="83"/>
      <c r="AH1177" s="83"/>
      <c r="AI1177" s="83"/>
      <c r="AJ1177" s="83"/>
      <c r="AK1177" s="83"/>
      <c r="AL1177" s="83"/>
      <c r="AM1177" s="83"/>
      <c r="AN1177" s="83"/>
      <c r="AO1177" s="83"/>
      <c r="AP1177" s="83"/>
      <c r="AQ1177" s="83"/>
      <c r="AR1177" s="83"/>
      <c r="AS1177" s="83"/>
      <c r="AT1177" s="83"/>
      <c r="AU1177" s="83"/>
      <c r="AV1177" s="83"/>
      <c r="AW1177" s="83"/>
      <c r="AX1177" s="83"/>
      <c r="AY1177" s="83"/>
      <c r="AZ1177" s="83"/>
      <c r="BA1177" s="83"/>
      <c r="BB1177" s="83"/>
    </row>
    <row r="1178" spans="10:54" s="228" customFormat="1" x14ac:dyDescent="0.2">
      <c r="J1178" s="361"/>
      <c r="K1178" s="360"/>
      <c r="L1178" s="343"/>
      <c r="M1178" s="343"/>
      <c r="N1178" s="170"/>
      <c r="O1178" s="170"/>
      <c r="P1178" s="170"/>
      <c r="Q1178" s="170"/>
      <c r="R1178" s="170"/>
      <c r="S1178" s="170"/>
      <c r="T1178" s="327">
        <v>1177</v>
      </c>
      <c r="U1178" s="373" t="s">
        <v>1255</v>
      </c>
      <c r="V1178" s="376">
        <v>2</v>
      </c>
      <c r="X1178" s="270"/>
      <c r="Y1178" s="270"/>
      <c r="Z1178" s="376">
        <v>2</v>
      </c>
      <c r="AB1178" s="83"/>
      <c r="AC1178" s="83"/>
      <c r="AD1178" s="83"/>
      <c r="AE1178" s="83"/>
      <c r="AF1178" s="83"/>
      <c r="AG1178" s="83"/>
      <c r="AH1178" s="83"/>
      <c r="AI1178" s="83"/>
      <c r="AJ1178" s="83"/>
      <c r="AK1178" s="83"/>
      <c r="AL1178" s="83"/>
      <c r="AM1178" s="83"/>
      <c r="AN1178" s="83"/>
      <c r="AO1178" s="83"/>
      <c r="AP1178" s="83"/>
      <c r="AQ1178" s="83"/>
      <c r="AR1178" s="83"/>
      <c r="AS1178" s="83"/>
      <c r="AT1178" s="83"/>
      <c r="AU1178" s="83"/>
      <c r="AV1178" s="83"/>
      <c r="AW1178" s="83"/>
      <c r="AX1178" s="83"/>
      <c r="AY1178" s="83"/>
      <c r="AZ1178" s="83"/>
      <c r="BA1178" s="83"/>
      <c r="BB1178" s="83"/>
    </row>
    <row r="1179" spans="10:54" s="228" customFormat="1" x14ac:dyDescent="0.2">
      <c r="J1179" s="361"/>
      <c r="K1179" s="360"/>
      <c r="L1179" s="343"/>
      <c r="M1179" s="343"/>
      <c r="N1179" s="170"/>
      <c r="O1179" s="170"/>
      <c r="P1179" s="170"/>
      <c r="Q1179" s="170"/>
      <c r="R1179" s="170"/>
      <c r="S1179" s="170"/>
      <c r="T1179" s="327">
        <v>1178</v>
      </c>
      <c r="U1179" s="373" t="s">
        <v>1256</v>
      </c>
      <c r="V1179" s="376">
        <v>2</v>
      </c>
      <c r="X1179" s="270"/>
      <c r="Y1179" s="270"/>
      <c r="Z1179" s="376">
        <v>2</v>
      </c>
      <c r="AB1179" s="83"/>
      <c r="AC1179" s="83"/>
      <c r="AD1179" s="83"/>
      <c r="AE1179" s="83"/>
      <c r="AF1179" s="83"/>
      <c r="AG1179" s="83"/>
      <c r="AH1179" s="83"/>
      <c r="AI1179" s="83"/>
      <c r="AJ1179" s="83"/>
      <c r="AK1179" s="83"/>
      <c r="AL1179" s="83"/>
      <c r="AM1179" s="83"/>
      <c r="AN1179" s="83"/>
      <c r="AO1179" s="83"/>
      <c r="AP1179" s="83"/>
      <c r="AQ1179" s="83"/>
      <c r="AR1179" s="83"/>
      <c r="AS1179" s="83"/>
      <c r="AT1179" s="83"/>
      <c r="AU1179" s="83"/>
      <c r="AV1179" s="83"/>
      <c r="AW1179" s="83"/>
      <c r="AX1179" s="83"/>
      <c r="AY1179" s="83"/>
      <c r="AZ1179" s="83"/>
      <c r="BA1179" s="83"/>
      <c r="BB1179" s="83"/>
    </row>
    <row r="1180" spans="10:54" s="228" customFormat="1" x14ac:dyDescent="0.2">
      <c r="J1180" s="361"/>
      <c r="K1180" s="360"/>
      <c r="L1180" s="343"/>
      <c r="M1180" s="343"/>
      <c r="N1180" s="170"/>
      <c r="O1180" s="170"/>
      <c r="P1180" s="170"/>
      <c r="Q1180" s="170"/>
      <c r="R1180" s="170"/>
      <c r="S1180" s="170"/>
      <c r="T1180" s="327">
        <v>1179</v>
      </c>
      <c r="U1180" s="373" t="s">
        <v>1257</v>
      </c>
      <c r="V1180" s="376">
        <v>2</v>
      </c>
      <c r="X1180" s="270"/>
      <c r="Y1180" s="270"/>
      <c r="Z1180" s="376">
        <v>2</v>
      </c>
      <c r="AB1180" s="83"/>
      <c r="AC1180" s="83"/>
      <c r="AD1180" s="83"/>
      <c r="AE1180" s="83"/>
      <c r="AF1180" s="83"/>
      <c r="AG1180" s="83"/>
      <c r="AH1180" s="83"/>
      <c r="AI1180" s="83"/>
      <c r="AJ1180" s="83"/>
      <c r="AK1180" s="83"/>
      <c r="AL1180" s="83"/>
      <c r="AM1180" s="83"/>
      <c r="AN1180" s="83"/>
      <c r="AO1180" s="83"/>
      <c r="AP1180" s="83"/>
      <c r="AQ1180" s="83"/>
      <c r="AR1180" s="83"/>
      <c r="AS1180" s="83"/>
      <c r="AT1180" s="83"/>
      <c r="AU1180" s="83"/>
      <c r="AV1180" s="83"/>
      <c r="AW1180" s="83"/>
      <c r="AX1180" s="83"/>
      <c r="AY1180" s="83"/>
      <c r="AZ1180" s="83"/>
      <c r="BA1180" s="83"/>
      <c r="BB1180" s="83"/>
    </row>
    <row r="1181" spans="10:54" s="228" customFormat="1" x14ac:dyDescent="0.2">
      <c r="J1181" s="361"/>
      <c r="K1181" s="360"/>
      <c r="L1181" s="343"/>
      <c r="M1181" s="343"/>
      <c r="N1181" s="170"/>
      <c r="O1181" s="170"/>
      <c r="P1181" s="170"/>
      <c r="Q1181" s="170"/>
      <c r="R1181" s="170"/>
      <c r="S1181" s="170"/>
      <c r="T1181" s="327">
        <v>1180</v>
      </c>
      <c r="U1181" s="373" t="s">
        <v>1258</v>
      </c>
      <c r="V1181" s="376">
        <v>2</v>
      </c>
      <c r="X1181" s="270"/>
      <c r="Y1181" s="270"/>
      <c r="Z1181" s="376">
        <v>2</v>
      </c>
      <c r="AB1181" s="83"/>
      <c r="AC1181" s="83"/>
      <c r="AD1181" s="83"/>
      <c r="AE1181" s="83"/>
      <c r="AF1181" s="83"/>
      <c r="AG1181" s="83"/>
      <c r="AH1181" s="83"/>
      <c r="AI1181" s="83"/>
      <c r="AJ1181" s="83"/>
      <c r="AK1181" s="83"/>
      <c r="AL1181" s="83"/>
      <c r="AM1181" s="83"/>
      <c r="AN1181" s="83"/>
      <c r="AO1181" s="83"/>
      <c r="AP1181" s="83"/>
      <c r="AQ1181" s="83"/>
      <c r="AR1181" s="83"/>
      <c r="AS1181" s="83"/>
      <c r="AT1181" s="83"/>
      <c r="AU1181" s="83"/>
      <c r="AV1181" s="83"/>
      <c r="AW1181" s="83"/>
      <c r="AX1181" s="83"/>
      <c r="AY1181" s="83"/>
      <c r="AZ1181" s="83"/>
      <c r="BA1181" s="83"/>
      <c r="BB1181" s="83"/>
    </row>
    <row r="1182" spans="10:54" s="228" customFormat="1" x14ac:dyDescent="0.2">
      <c r="J1182" s="361"/>
      <c r="K1182" s="360"/>
      <c r="L1182" s="343"/>
      <c r="M1182" s="343"/>
      <c r="N1182" s="170"/>
      <c r="O1182" s="170"/>
      <c r="P1182" s="170"/>
      <c r="Q1182" s="170"/>
      <c r="R1182" s="170"/>
      <c r="S1182" s="170"/>
      <c r="T1182" s="327">
        <v>1181</v>
      </c>
      <c r="U1182" s="373" t="s">
        <v>1259</v>
      </c>
      <c r="V1182" s="376">
        <v>2</v>
      </c>
      <c r="X1182" s="270"/>
      <c r="Y1182" s="270"/>
      <c r="Z1182" s="376">
        <v>2</v>
      </c>
      <c r="AB1182" s="83"/>
      <c r="AC1182" s="83"/>
      <c r="AD1182" s="83"/>
      <c r="AE1182" s="83"/>
      <c r="AF1182" s="83"/>
      <c r="AG1182" s="83"/>
      <c r="AH1182" s="83"/>
      <c r="AI1182" s="83"/>
      <c r="AJ1182" s="83"/>
      <c r="AK1182" s="83"/>
      <c r="AL1182" s="83"/>
      <c r="AM1182" s="83"/>
      <c r="AN1182" s="83"/>
      <c r="AO1182" s="83"/>
      <c r="AP1182" s="83"/>
      <c r="AQ1182" s="83"/>
      <c r="AR1182" s="83"/>
      <c r="AS1182" s="83"/>
      <c r="AT1182" s="83"/>
      <c r="AU1182" s="83"/>
      <c r="AV1182" s="83"/>
      <c r="AW1182" s="83"/>
      <c r="AX1182" s="83"/>
      <c r="AY1182" s="83"/>
      <c r="AZ1182" s="83"/>
      <c r="BA1182" s="83"/>
      <c r="BB1182" s="83"/>
    </row>
    <row r="1183" spans="10:54" s="228" customFormat="1" x14ac:dyDescent="0.2">
      <c r="J1183" s="361"/>
      <c r="K1183" s="360"/>
      <c r="L1183" s="343"/>
      <c r="M1183" s="343"/>
      <c r="N1183" s="170"/>
      <c r="O1183" s="170"/>
      <c r="P1183" s="170"/>
      <c r="Q1183" s="170"/>
      <c r="R1183" s="170"/>
      <c r="S1183" s="170"/>
      <c r="T1183" s="327">
        <v>1182</v>
      </c>
      <c r="U1183" s="373" t="s">
        <v>1260</v>
      </c>
      <c r="V1183" s="376">
        <v>2</v>
      </c>
      <c r="X1183" s="270"/>
      <c r="Y1183" s="270"/>
      <c r="Z1183" s="376">
        <v>2</v>
      </c>
      <c r="AB1183" s="83"/>
      <c r="AC1183" s="83"/>
      <c r="AD1183" s="83"/>
      <c r="AE1183" s="83"/>
      <c r="AF1183" s="83"/>
      <c r="AG1183" s="83"/>
      <c r="AH1183" s="83"/>
      <c r="AI1183" s="83"/>
      <c r="AJ1183" s="83"/>
      <c r="AK1183" s="83"/>
      <c r="AL1183" s="83"/>
      <c r="AM1183" s="83"/>
      <c r="AN1183" s="83"/>
      <c r="AO1183" s="83"/>
      <c r="AP1183" s="83"/>
      <c r="AQ1183" s="83"/>
      <c r="AR1183" s="83"/>
      <c r="AS1183" s="83"/>
      <c r="AT1183" s="83"/>
      <c r="AU1183" s="83"/>
      <c r="AV1183" s="83"/>
      <c r="AW1183" s="83"/>
      <c r="AX1183" s="83"/>
      <c r="AY1183" s="83"/>
      <c r="AZ1183" s="83"/>
      <c r="BA1183" s="83"/>
      <c r="BB1183" s="83"/>
    </row>
    <row r="1184" spans="10:54" s="228" customFormat="1" x14ac:dyDescent="0.2">
      <c r="J1184" s="361"/>
      <c r="K1184" s="360"/>
      <c r="L1184" s="343"/>
      <c r="M1184" s="343"/>
      <c r="N1184" s="170"/>
      <c r="O1184" s="170"/>
      <c r="P1184" s="170"/>
      <c r="Q1184" s="170"/>
      <c r="R1184" s="170"/>
      <c r="S1184" s="170"/>
      <c r="T1184" s="327">
        <v>1183</v>
      </c>
      <c r="U1184" s="373" t="s">
        <v>1261</v>
      </c>
      <c r="V1184" s="376">
        <v>2</v>
      </c>
      <c r="X1184" s="270"/>
      <c r="Y1184" s="270"/>
      <c r="Z1184" s="376">
        <v>2</v>
      </c>
      <c r="AB1184" s="83"/>
      <c r="AC1184" s="83"/>
      <c r="AD1184" s="83"/>
      <c r="AE1184" s="83"/>
      <c r="AF1184" s="83"/>
      <c r="AG1184" s="83"/>
      <c r="AH1184" s="83"/>
      <c r="AI1184" s="83"/>
      <c r="AJ1184" s="83"/>
      <c r="AK1184" s="83"/>
      <c r="AL1184" s="83"/>
      <c r="AM1184" s="83"/>
      <c r="AN1184" s="83"/>
      <c r="AO1184" s="83"/>
      <c r="AP1184" s="83"/>
      <c r="AQ1184" s="83"/>
      <c r="AR1184" s="83"/>
      <c r="AS1184" s="83"/>
      <c r="AT1184" s="83"/>
      <c r="AU1184" s="83"/>
      <c r="AV1184" s="83"/>
      <c r="AW1184" s="83"/>
      <c r="AX1184" s="83"/>
      <c r="AY1184" s="83"/>
      <c r="AZ1184" s="83"/>
      <c r="BA1184" s="83"/>
      <c r="BB1184" s="83"/>
    </row>
    <row r="1185" spans="10:54" s="228" customFormat="1" x14ac:dyDescent="0.2">
      <c r="J1185" s="361"/>
      <c r="K1185" s="360"/>
      <c r="L1185" s="343"/>
      <c r="M1185" s="343"/>
      <c r="N1185" s="170"/>
      <c r="O1185" s="170"/>
      <c r="P1185" s="170"/>
      <c r="Q1185" s="170"/>
      <c r="R1185" s="170"/>
      <c r="S1185" s="170"/>
      <c r="T1185" s="327">
        <v>1184</v>
      </c>
      <c r="U1185" s="373" t="s">
        <v>1262</v>
      </c>
      <c r="V1185" s="376">
        <v>2</v>
      </c>
      <c r="X1185" s="270"/>
      <c r="Y1185" s="270"/>
      <c r="Z1185" s="376">
        <v>2</v>
      </c>
      <c r="AB1185" s="83"/>
      <c r="AC1185" s="83"/>
      <c r="AD1185" s="83"/>
      <c r="AE1185" s="83"/>
      <c r="AF1185" s="83"/>
      <c r="AG1185" s="83"/>
      <c r="AH1185" s="83"/>
      <c r="AI1185" s="83"/>
      <c r="AJ1185" s="83"/>
      <c r="AK1185" s="83"/>
      <c r="AL1185" s="83"/>
      <c r="AM1185" s="83"/>
      <c r="AN1185" s="83"/>
      <c r="AO1185" s="83"/>
      <c r="AP1185" s="83"/>
      <c r="AQ1185" s="83"/>
      <c r="AR1185" s="83"/>
      <c r="AS1185" s="83"/>
      <c r="AT1185" s="83"/>
      <c r="AU1185" s="83"/>
      <c r="AV1185" s="83"/>
      <c r="AW1185" s="83"/>
      <c r="AX1185" s="83"/>
      <c r="AY1185" s="83"/>
      <c r="AZ1185" s="83"/>
      <c r="BA1185" s="83"/>
      <c r="BB1185" s="83"/>
    </row>
    <row r="1186" spans="10:54" s="228" customFormat="1" x14ac:dyDescent="0.2">
      <c r="J1186" s="361"/>
      <c r="K1186" s="360"/>
      <c r="L1186" s="343"/>
      <c r="M1186" s="343"/>
      <c r="N1186" s="170"/>
      <c r="O1186" s="170"/>
      <c r="P1186" s="170"/>
      <c r="Q1186" s="170"/>
      <c r="R1186" s="170"/>
      <c r="S1186" s="170"/>
      <c r="T1186" s="327">
        <v>1185</v>
      </c>
      <c r="U1186" s="373" t="s">
        <v>1263</v>
      </c>
      <c r="V1186" s="376">
        <v>3</v>
      </c>
      <c r="X1186" s="270"/>
      <c r="Y1186" s="270"/>
      <c r="Z1186" s="376">
        <v>3</v>
      </c>
      <c r="AB1186" s="83"/>
      <c r="AC1186" s="83"/>
      <c r="AD1186" s="83"/>
      <c r="AE1186" s="83"/>
      <c r="AF1186" s="83"/>
      <c r="AG1186" s="83"/>
      <c r="AH1186" s="83"/>
      <c r="AI1186" s="83"/>
      <c r="AJ1186" s="83"/>
      <c r="AK1186" s="83"/>
      <c r="AL1186" s="83"/>
      <c r="AM1186" s="83"/>
      <c r="AN1186" s="83"/>
      <c r="AO1186" s="83"/>
      <c r="AP1186" s="83"/>
      <c r="AQ1186" s="83"/>
      <c r="AR1186" s="83"/>
      <c r="AS1186" s="83"/>
      <c r="AT1186" s="83"/>
      <c r="AU1186" s="83"/>
      <c r="AV1186" s="83"/>
      <c r="AW1186" s="83"/>
      <c r="AX1186" s="83"/>
      <c r="AY1186" s="83"/>
      <c r="AZ1186" s="83"/>
      <c r="BA1186" s="83"/>
      <c r="BB1186" s="83"/>
    </row>
    <row r="1187" spans="10:54" s="228" customFormat="1" x14ac:dyDescent="0.2">
      <c r="J1187" s="361"/>
      <c r="K1187" s="360"/>
      <c r="L1187" s="343"/>
      <c r="M1187" s="343"/>
      <c r="N1187" s="170"/>
      <c r="O1187" s="170"/>
      <c r="P1187" s="170"/>
      <c r="Q1187" s="170"/>
      <c r="R1187" s="170"/>
      <c r="S1187" s="170"/>
      <c r="T1187" s="327">
        <v>1186</v>
      </c>
      <c r="U1187" s="373" t="s">
        <v>1264</v>
      </c>
      <c r="V1187" s="376">
        <v>2</v>
      </c>
      <c r="X1187" s="270"/>
      <c r="Y1187" s="270"/>
      <c r="Z1187" s="376">
        <v>2</v>
      </c>
      <c r="AB1187" s="83"/>
      <c r="AC1187" s="83"/>
      <c r="AD1187" s="83"/>
      <c r="AE1187" s="83"/>
      <c r="AF1187" s="83"/>
      <c r="AG1187" s="83"/>
      <c r="AH1187" s="83"/>
      <c r="AI1187" s="83"/>
      <c r="AJ1187" s="83"/>
      <c r="AK1187" s="83"/>
      <c r="AL1187" s="83"/>
      <c r="AM1187" s="83"/>
      <c r="AN1187" s="83"/>
      <c r="AO1187" s="83"/>
      <c r="AP1187" s="83"/>
      <c r="AQ1187" s="83"/>
      <c r="AR1187" s="83"/>
      <c r="AS1187" s="83"/>
      <c r="AT1187" s="83"/>
      <c r="AU1187" s="83"/>
      <c r="AV1187" s="83"/>
      <c r="AW1187" s="83"/>
      <c r="AX1187" s="83"/>
      <c r="AY1187" s="83"/>
      <c r="AZ1187" s="83"/>
      <c r="BA1187" s="83"/>
      <c r="BB1187" s="83"/>
    </row>
    <row r="1188" spans="10:54" s="228" customFormat="1" x14ac:dyDescent="0.2">
      <c r="J1188" s="361"/>
      <c r="K1188" s="360"/>
      <c r="L1188" s="343"/>
      <c r="M1188" s="343"/>
      <c r="N1188" s="170"/>
      <c r="O1188" s="170"/>
      <c r="P1188" s="170"/>
      <c r="Q1188" s="170"/>
      <c r="R1188" s="170"/>
      <c r="S1188" s="170"/>
      <c r="T1188" s="327">
        <v>1187</v>
      </c>
      <c r="U1188" s="373" t="s">
        <v>1265</v>
      </c>
      <c r="V1188" s="376">
        <v>3</v>
      </c>
      <c r="X1188" s="270"/>
      <c r="Y1188" s="270"/>
      <c r="Z1188" s="376">
        <v>3</v>
      </c>
      <c r="AB1188" s="83"/>
      <c r="AC1188" s="83"/>
      <c r="AD1188" s="83"/>
      <c r="AE1188" s="83"/>
      <c r="AF1188" s="83"/>
      <c r="AG1188" s="83"/>
      <c r="AH1188" s="83"/>
      <c r="AI1188" s="83"/>
      <c r="AJ1188" s="83"/>
      <c r="AK1188" s="83"/>
      <c r="AL1188" s="83"/>
      <c r="AM1188" s="83"/>
      <c r="AN1188" s="83"/>
      <c r="AO1188" s="83"/>
      <c r="AP1188" s="83"/>
      <c r="AQ1188" s="83"/>
      <c r="AR1188" s="83"/>
      <c r="AS1188" s="83"/>
      <c r="AT1188" s="83"/>
      <c r="AU1188" s="83"/>
      <c r="AV1188" s="83"/>
      <c r="AW1188" s="83"/>
      <c r="AX1188" s="83"/>
      <c r="AY1188" s="83"/>
      <c r="AZ1188" s="83"/>
      <c r="BA1188" s="83"/>
      <c r="BB1188" s="83"/>
    </row>
    <row r="1189" spans="10:54" s="228" customFormat="1" x14ac:dyDescent="0.2">
      <c r="J1189" s="361"/>
      <c r="K1189" s="360"/>
      <c r="L1189" s="343"/>
      <c r="M1189" s="343"/>
      <c r="N1189" s="170"/>
      <c r="O1189" s="170"/>
      <c r="P1189" s="170"/>
      <c r="Q1189" s="170"/>
      <c r="R1189" s="170"/>
      <c r="S1189" s="170"/>
      <c r="T1189" s="327">
        <v>1188</v>
      </c>
      <c r="U1189" s="373" t="s">
        <v>1266</v>
      </c>
      <c r="V1189" s="376">
        <v>3</v>
      </c>
      <c r="X1189" s="270"/>
      <c r="Y1189" s="270"/>
      <c r="Z1189" s="376">
        <v>3</v>
      </c>
      <c r="AB1189" s="83"/>
      <c r="AC1189" s="83"/>
      <c r="AD1189" s="83"/>
      <c r="AE1189" s="83"/>
      <c r="AF1189" s="83"/>
      <c r="AG1189" s="83"/>
      <c r="AH1189" s="83"/>
      <c r="AI1189" s="83"/>
      <c r="AJ1189" s="83"/>
      <c r="AK1189" s="83"/>
      <c r="AL1189" s="83"/>
      <c r="AM1189" s="83"/>
      <c r="AN1189" s="83"/>
      <c r="AO1189" s="83"/>
      <c r="AP1189" s="83"/>
      <c r="AQ1189" s="83"/>
      <c r="AR1189" s="83"/>
      <c r="AS1189" s="83"/>
      <c r="AT1189" s="83"/>
      <c r="AU1189" s="83"/>
      <c r="AV1189" s="83"/>
      <c r="AW1189" s="83"/>
      <c r="AX1189" s="83"/>
      <c r="AY1189" s="83"/>
      <c r="AZ1189" s="83"/>
      <c r="BA1189" s="83"/>
      <c r="BB1189" s="83"/>
    </row>
    <row r="1190" spans="10:54" s="228" customFormat="1" x14ac:dyDescent="0.2">
      <c r="J1190" s="361"/>
      <c r="K1190" s="360"/>
      <c r="L1190" s="343"/>
      <c r="M1190" s="343"/>
      <c r="N1190" s="170"/>
      <c r="O1190" s="170"/>
      <c r="P1190" s="170"/>
      <c r="Q1190" s="170"/>
      <c r="R1190" s="170"/>
      <c r="S1190" s="170"/>
      <c r="T1190" s="327">
        <v>1189</v>
      </c>
      <c r="U1190" s="373" t="s">
        <v>1267</v>
      </c>
      <c r="V1190" s="376">
        <v>3</v>
      </c>
      <c r="X1190" s="270"/>
      <c r="Y1190" s="270"/>
      <c r="Z1190" s="376">
        <v>3</v>
      </c>
      <c r="AB1190" s="83"/>
      <c r="AC1190" s="83"/>
      <c r="AD1190" s="83"/>
      <c r="AE1190" s="83"/>
      <c r="AF1190" s="83"/>
      <c r="AG1190" s="83"/>
      <c r="AH1190" s="83"/>
      <c r="AI1190" s="83"/>
      <c r="AJ1190" s="83"/>
      <c r="AK1190" s="83"/>
      <c r="AL1190" s="83"/>
      <c r="AM1190" s="83"/>
      <c r="AN1190" s="83"/>
      <c r="AO1190" s="83"/>
      <c r="AP1190" s="83"/>
      <c r="AQ1190" s="83"/>
      <c r="AR1190" s="83"/>
      <c r="AS1190" s="83"/>
      <c r="AT1190" s="83"/>
      <c r="AU1190" s="83"/>
      <c r="AV1190" s="83"/>
      <c r="AW1190" s="83"/>
      <c r="AX1190" s="83"/>
      <c r="AY1190" s="83"/>
      <c r="AZ1190" s="83"/>
      <c r="BA1190" s="83"/>
      <c r="BB1190" s="83"/>
    </row>
    <row r="1191" spans="10:54" s="228" customFormat="1" x14ac:dyDescent="0.2">
      <c r="J1191" s="361"/>
      <c r="K1191" s="360"/>
      <c r="L1191" s="343"/>
      <c r="M1191" s="343"/>
      <c r="N1191" s="170"/>
      <c r="O1191" s="170"/>
      <c r="P1191" s="170"/>
      <c r="Q1191" s="170"/>
      <c r="R1191" s="170"/>
      <c r="S1191" s="170"/>
      <c r="T1191" s="327">
        <v>1190</v>
      </c>
      <c r="U1191" s="373" t="s">
        <v>1268</v>
      </c>
      <c r="V1191" s="376">
        <v>3</v>
      </c>
      <c r="X1191" s="270"/>
      <c r="Y1191" s="270"/>
      <c r="Z1191" s="376">
        <v>3</v>
      </c>
      <c r="AB1191" s="83"/>
      <c r="AC1191" s="83"/>
      <c r="AD1191" s="83"/>
      <c r="AE1191" s="83"/>
      <c r="AF1191" s="83"/>
      <c r="AG1191" s="83"/>
      <c r="AH1191" s="83"/>
      <c r="AI1191" s="83"/>
      <c r="AJ1191" s="83"/>
      <c r="AK1191" s="83"/>
      <c r="AL1191" s="83"/>
      <c r="AM1191" s="83"/>
      <c r="AN1191" s="83"/>
      <c r="AO1191" s="83"/>
      <c r="AP1191" s="83"/>
      <c r="AQ1191" s="83"/>
      <c r="AR1191" s="83"/>
      <c r="AS1191" s="83"/>
      <c r="AT1191" s="83"/>
      <c r="AU1191" s="83"/>
      <c r="AV1191" s="83"/>
      <c r="AW1191" s="83"/>
      <c r="AX1191" s="83"/>
      <c r="AY1191" s="83"/>
      <c r="AZ1191" s="83"/>
      <c r="BA1191" s="83"/>
      <c r="BB1191" s="83"/>
    </row>
    <row r="1192" spans="10:54" s="228" customFormat="1" x14ac:dyDescent="0.2">
      <c r="J1192" s="361"/>
      <c r="K1192" s="360"/>
      <c r="L1192" s="343"/>
      <c r="M1192" s="343"/>
      <c r="N1192" s="170"/>
      <c r="O1192" s="170"/>
      <c r="P1192" s="170"/>
      <c r="Q1192" s="170"/>
      <c r="R1192" s="170"/>
      <c r="S1192" s="170"/>
      <c r="T1192" s="327">
        <v>1191</v>
      </c>
      <c r="U1192" s="373" t="s">
        <v>1269</v>
      </c>
      <c r="V1192" s="376">
        <v>3</v>
      </c>
      <c r="X1192" s="270"/>
      <c r="Y1192" s="270"/>
      <c r="Z1192" s="376">
        <v>3</v>
      </c>
      <c r="AB1192" s="83"/>
      <c r="AC1192" s="83"/>
      <c r="AD1192" s="83"/>
      <c r="AE1192" s="83"/>
      <c r="AF1192" s="83"/>
      <c r="AG1192" s="83"/>
      <c r="AH1192" s="83"/>
      <c r="AI1192" s="83"/>
      <c r="AJ1192" s="83"/>
      <c r="AK1192" s="83"/>
      <c r="AL1192" s="83"/>
      <c r="AM1192" s="83"/>
      <c r="AN1192" s="83"/>
      <c r="AO1192" s="83"/>
      <c r="AP1192" s="83"/>
      <c r="AQ1192" s="83"/>
      <c r="AR1192" s="83"/>
      <c r="AS1192" s="83"/>
      <c r="AT1192" s="83"/>
      <c r="AU1192" s="83"/>
      <c r="AV1192" s="83"/>
      <c r="AW1192" s="83"/>
      <c r="AX1192" s="83"/>
      <c r="AY1192" s="83"/>
      <c r="AZ1192" s="83"/>
      <c r="BA1192" s="83"/>
      <c r="BB1192" s="83"/>
    </row>
    <row r="1193" spans="10:54" s="228" customFormat="1" x14ac:dyDescent="0.2">
      <c r="J1193" s="361"/>
      <c r="K1193" s="360"/>
      <c r="L1193" s="343"/>
      <c r="M1193" s="343"/>
      <c r="N1193" s="170"/>
      <c r="O1193" s="170"/>
      <c r="P1193" s="170"/>
      <c r="Q1193" s="170"/>
      <c r="R1193" s="170"/>
      <c r="S1193" s="170"/>
      <c r="T1193" s="327">
        <v>1192</v>
      </c>
      <c r="U1193" s="373" t="s">
        <v>1270</v>
      </c>
      <c r="V1193" s="376">
        <v>3</v>
      </c>
      <c r="X1193" s="270"/>
      <c r="Y1193" s="270"/>
      <c r="Z1193" s="376">
        <v>3</v>
      </c>
      <c r="AB1193" s="83"/>
      <c r="AC1193" s="83"/>
      <c r="AD1193" s="83"/>
      <c r="AE1193" s="83"/>
      <c r="AF1193" s="83"/>
      <c r="AG1193" s="83"/>
      <c r="AH1193" s="83"/>
      <c r="AI1193" s="83"/>
      <c r="AJ1193" s="83"/>
      <c r="AK1193" s="83"/>
      <c r="AL1193" s="83"/>
      <c r="AM1193" s="83"/>
      <c r="AN1193" s="83"/>
      <c r="AO1193" s="83"/>
      <c r="AP1193" s="83"/>
      <c r="AQ1193" s="83"/>
      <c r="AR1193" s="83"/>
      <c r="AS1193" s="83"/>
      <c r="AT1193" s="83"/>
      <c r="AU1193" s="83"/>
      <c r="AV1193" s="83"/>
      <c r="AW1193" s="83"/>
      <c r="AX1193" s="83"/>
      <c r="AY1193" s="83"/>
      <c r="AZ1193" s="83"/>
      <c r="BA1193" s="83"/>
      <c r="BB1193" s="83"/>
    </row>
    <row r="1194" spans="10:54" s="228" customFormat="1" x14ac:dyDescent="0.2">
      <c r="J1194" s="361"/>
      <c r="K1194" s="360"/>
      <c r="L1194" s="343"/>
      <c r="M1194" s="343"/>
      <c r="N1194" s="170"/>
      <c r="O1194" s="170"/>
      <c r="P1194" s="170"/>
      <c r="Q1194" s="170"/>
      <c r="R1194" s="170"/>
      <c r="S1194" s="170"/>
      <c r="T1194" s="327">
        <v>1193</v>
      </c>
      <c r="U1194" s="373" t="s">
        <v>1271</v>
      </c>
      <c r="V1194" s="376">
        <v>3</v>
      </c>
      <c r="X1194" s="270"/>
      <c r="Y1194" s="270"/>
      <c r="Z1194" s="376">
        <v>3</v>
      </c>
      <c r="AB1194" s="83"/>
      <c r="AC1194" s="83"/>
      <c r="AD1194" s="83"/>
      <c r="AE1194" s="83"/>
      <c r="AF1194" s="83"/>
      <c r="AG1194" s="83"/>
      <c r="AH1194" s="83"/>
      <c r="AI1194" s="83"/>
      <c r="AJ1194" s="83"/>
      <c r="AK1194" s="83"/>
      <c r="AL1194" s="83"/>
      <c r="AM1194" s="83"/>
      <c r="AN1194" s="83"/>
      <c r="AO1194" s="83"/>
      <c r="AP1194" s="83"/>
      <c r="AQ1194" s="83"/>
      <c r="AR1194" s="83"/>
      <c r="AS1194" s="83"/>
      <c r="AT1194" s="83"/>
      <c r="AU1194" s="83"/>
      <c r="AV1194" s="83"/>
      <c r="AW1194" s="83"/>
      <c r="AX1194" s="83"/>
      <c r="AY1194" s="83"/>
      <c r="AZ1194" s="83"/>
      <c r="BA1194" s="83"/>
      <c r="BB1194" s="83"/>
    </row>
    <row r="1195" spans="10:54" s="228" customFormat="1" x14ac:dyDescent="0.2">
      <c r="J1195" s="361"/>
      <c r="K1195" s="360"/>
      <c r="L1195" s="343"/>
      <c r="M1195" s="343"/>
      <c r="N1195" s="170"/>
      <c r="O1195" s="170"/>
      <c r="P1195" s="170"/>
      <c r="Q1195" s="170"/>
      <c r="R1195" s="170"/>
      <c r="S1195" s="170"/>
      <c r="T1195" s="327">
        <v>1194</v>
      </c>
      <c r="U1195" s="373" t="s">
        <v>1272</v>
      </c>
      <c r="V1195" s="376">
        <v>3</v>
      </c>
      <c r="X1195" s="270"/>
      <c r="Y1195" s="270"/>
      <c r="Z1195" s="376">
        <v>3</v>
      </c>
      <c r="AB1195" s="83"/>
      <c r="AC1195" s="83"/>
      <c r="AD1195" s="83"/>
      <c r="AE1195" s="83"/>
      <c r="AF1195" s="83"/>
      <c r="AG1195" s="83"/>
      <c r="AH1195" s="83"/>
      <c r="AI1195" s="83"/>
      <c r="AJ1195" s="83"/>
      <c r="AK1195" s="83"/>
      <c r="AL1195" s="83"/>
      <c r="AM1195" s="83"/>
      <c r="AN1195" s="83"/>
      <c r="AO1195" s="83"/>
      <c r="AP1195" s="83"/>
      <c r="AQ1195" s="83"/>
      <c r="AR1195" s="83"/>
      <c r="AS1195" s="83"/>
      <c r="AT1195" s="83"/>
      <c r="AU1195" s="83"/>
      <c r="AV1195" s="83"/>
      <c r="AW1195" s="83"/>
      <c r="AX1195" s="83"/>
      <c r="AY1195" s="83"/>
      <c r="AZ1195" s="83"/>
      <c r="BA1195" s="83"/>
      <c r="BB1195" s="83"/>
    </row>
    <row r="1196" spans="10:54" s="228" customFormat="1" x14ac:dyDescent="0.2">
      <c r="J1196" s="361"/>
      <c r="K1196" s="360"/>
      <c r="L1196" s="343"/>
      <c r="M1196" s="343"/>
      <c r="N1196" s="170"/>
      <c r="O1196" s="170"/>
      <c r="P1196" s="170"/>
      <c r="Q1196" s="170"/>
      <c r="R1196" s="170"/>
      <c r="S1196" s="170"/>
      <c r="T1196" s="327">
        <v>1195</v>
      </c>
      <c r="U1196" s="373" t="s">
        <v>1273</v>
      </c>
      <c r="V1196" s="376">
        <v>3</v>
      </c>
      <c r="X1196" s="270"/>
      <c r="Y1196" s="270"/>
      <c r="Z1196" s="376">
        <v>3</v>
      </c>
      <c r="AB1196" s="83"/>
      <c r="AC1196" s="83"/>
      <c r="AD1196" s="83"/>
      <c r="AE1196" s="83"/>
      <c r="AF1196" s="83"/>
      <c r="AG1196" s="83"/>
      <c r="AH1196" s="83"/>
      <c r="AI1196" s="83"/>
      <c r="AJ1196" s="83"/>
      <c r="AK1196" s="83"/>
      <c r="AL1196" s="83"/>
      <c r="AM1196" s="83"/>
      <c r="AN1196" s="83"/>
      <c r="AO1196" s="83"/>
      <c r="AP1196" s="83"/>
      <c r="AQ1196" s="83"/>
      <c r="AR1196" s="83"/>
      <c r="AS1196" s="83"/>
      <c r="AT1196" s="83"/>
      <c r="AU1196" s="83"/>
      <c r="AV1196" s="83"/>
      <c r="AW1196" s="83"/>
      <c r="AX1196" s="83"/>
      <c r="AY1196" s="83"/>
      <c r="AZ1196" s="83"/>
      <c r="BA1196" s="83"/>
      <c r="BB1196" s="83"/>
    </row>
    <row r="1197" spans="10:54" s="228" customFormat="1" x14ac:dyDescent="0.2">
      <c r="J1197" s="361"/>
      <c r="K1197" s="360"/>
      <c r="L1197" s="343"/>
      <c r="M1197" s="343"/>
      <c r="N1197" s="170"/>
      <c r="O1197" s="170"/>
      <c r="P1197" s="170"/>
      <c r="Q1197" s="170"/>
      <c r="R1197" s="170"/>
      <c r="S1197" s="170"/>
      <c r="T1197" s="327">
        <v>1196</v>
      </c>
      <c r="U1197" s="373" t="s">
        <v>1274</v>
      </c>
      <c r="V1197" s="376">
        <v>2</v>
      </c>
      <c r="X1197" s="270"/>
      <c r="Y1197" s="270"/>
      <c r="Z1197" s="376">
        <v>2</v>
      </c>
      <c r="AB1197" s="83"/>
      <c r="AC1197" s="83"/>
      <c r="AD1197" s="83"/>
      <c r="AE1197" s="83"/>
      <c r="AF1197" s="83"/>
      <c r="AG1197" s="83"/>
      <c r="AH1197" s="83"/>
      <c r="AI1197" s="83"/>
      <c r="AJ1197" s="83"/>
      <c r="AK1197" s="83"/>
      <c r="AL1197" s="83"/>
      <c r="AM1197" s="83"/>
      <c r="AN1197" s="83"/>
      <c r="AO1197" s="83"/>
      <c r="AP1197" s="83"/>
      <c r="AQ1197" s="83"/>
      <c r="AR1197" s="83"/>
      <c r="AS1197" s="83"/>
      <c r="AT1197" s="83"/>
      <c r="AU1197" s="83"/>
      <c r="AV1197" s="83"/>
      <c r="AW1197" s="83"/>
      <c r="AX1197" s="83"/>
      <c r="AY1197" s="83"/>
      <c r="AZ1197" s="83"/>
      <c r="BA1197" s="83"/>
      <c r="BB1197" s="83"/>
    </row>
    <row r="1198" spans="10:54" s="228" customFormat="1" x14ac:dyDescent="0.2">
      <c r="J1198" s="361"/>
      <c r="K1198" s="360"/>
      <c r="L1198" s="343"/>
      <c r="M1198" s="343"/>
      <c r="N1198" s="170"/>
      <c r="O1198" s="170"/>
      <c r="P1198" s="170"/>
      <c r="Q1198" s="170"/>
      <c r="R1198" s="170"/>
      <c r="S1198" s="170"/>
      <c r="T1198" s="327">
        <v>1197</v>
      </c>
      <c r="U1198" s="373" t="s">
        <v>1275</v>
      </c>
      <c r="V1198" s="376">
        <v>3</v>
      </c>
      <c r="X1198" s="270"/>
      <c r="Y1198" s="270"/>
      <c r="Z1198" s="376">
        <v>3</v>
      </c>
      <c r="AB1198" s="83"/>
      <c r="AC1198" s="83"/>
      <c r="AD1198" s="83"/>
      <c r="AE1198" s="83"/>
      <c r="AF1198" s="83"/>
      <c r="AG1198" s="83"/>
      <c r="AH1198" s="83"/>
      <c r="AI1198" s="83"/>
      <c r="AJ1198" s="83"/>
      <c r="AK1198" s="83"/>
      <c r="AL1198" s="83"/>
      <c r="AM1198" s="83"/>
      <c r="AN1198" s="83"/>
      <c r="AO1198" s="83"/>
      <c r="AP1198" s="83"/>
      <c r="AQ1198" s="83"/>
      <c r="AR1198" s="83"/>
      <c r="AS1198" s="83"/>
      <c r="AT1198" s="83"/>
      <c r="AU1198" s="83"/>
      <c r="AV1198" s="83"/>
      <c r="AW1198" s="83"/>
      <c r="AX1198" s="83"/>
      <c r="AY1198" s="83"/>
      <c r="AZ1198" s="83"/>
      <c r="BA1198" s="83"/>
      <c r="BB1198" s="83"/>
    </row>
    <row r="1199" spans="10:54" s="228" customFormat="1" x14ac:dyDescent="0.2">
      <c r="J1199" s="361"/>
      <c r="K1199" s="360"/>
      <c r="L1199" s="343"/>
      <c r="M1199" s="343"/>
      <c r="N1199" s="170"/>
      <c r="O1199" s="170"/>
      <c r="P1199" s="170"/>
      <c r="Q1199" s="170"/>
      <c r="R1199" s="170"/>
      <c r="S1199" s="170"/>
      <c r="T1199" s="327">
        <v>1198</v>
      </c>
      <c r="U1199" s="373" t="s">
        <v>1276</v>
      </c>
      <c r="V1199" s="376">
        <v>3</v>
      </c>
      <c r="X1199" s="270"/>
      <c r="Y1199" s="270"/>
      <c r="Z1199" s="376">
        <v>3</v>
      </c>
      <c r="AB1199" s="83"/>
      <c r="AC1199" s="83"/>
      <c r="AD1199" s="83"/>
      <c r="AE1199" s="83"/>
      <c r="AF1199" s="83"/>
      <c r="AG1199" s="83"/>
      <c r="AH1199" s="83"/>
      <c r="AI1199" s="83"/>
      <c r="AJ1199" s="83"/>
      <c r="AK1199" s="83"/>
      <c r="AL1199" s="83"/>
      <c r="AM1199" s="83"/>
      <c r="AN1199" s="83"/>
      <c r="AO1199" s="83"/>
      <c r="AP1199" s="83"/>
      <c r="AQ1199" s="83"/>
      <c r="AR1199" s="83"/>
      <c r="AS1199" s="83"/>
      <c r="AT1199" s="83"/>
      <c r="AU1199" s="83"/>
      <c r="AV1199" s="83"/>
      <c r="AW1199" s="83"/>
      <c r="AX1199" s="83"/>
      <c r="AY1199" s="83"/>
      <c r="AZ1199" s="83"/>
      <c r="BA1199" s="83"/>
      <c r="BB1199" s="83"/>
    </row>
    <row r="1200" spans="10:54" s="228" customFormat="1" x14ac:dyDescent="0.2">
      <c r="J1200" s="361"/>
      <c r="K1200" s="360"/>
      <c r="L1200" s="343"/>
      <c r="M1200" s="343"/>
      <c r="N1200" s="170"/>
      <c r="O1200" s="170"/>
      <c r="P1200" s="170"/>
      <c r="Q1200" s="170"/>
      <c r="R1200" s="170"/>
      <c r="S1200" s="170"/>
      <c r="T1200" s="327">
        <v>1199</v>
      </c>
      <c r="U1200" s="373" t="s">
        <v>1277</v>
      </c>
      <c r="V1200" s="376">
        <v>3</v>
      </c>
      <c r="X1200" s="270"/>
      <c r="Y1200" s="270"/>
      <c r="Z1200" s="376">
        <v>3</v>
      </c>
      <c r="AB1200" s="83"/>
      <c r="AC1200" s="83"/>
      <c r="AD1200" s="83"/>
      <c r="AE1200" s="83"/>
      <c r="AF1200" s="83"/>
      <c r="AG1200" s="83"/>
      <c r="AH1200" s="83"/>
      <c r="AI1200" s="83"/>
      <c r="AJ1200" s="83"/>
      <c r="AK1200" s="83"/>
      <c r="AL1200" s="83"/>
      <c r="AM1200" s="83"/>
      <c r="AN1200" s="83"/>
      <c r="AO1200" s="83"/>
      <c r="AP1200" s="83"/>
      <c r="AQ1200" s="83"/>
      <c r="AR1200" s="83"/>
      <c r="AS1200" s="83"/>
      <c r="AT1200" s="83"/>
      <c r="AU1200" s="83"/>
      <c r="AV1200" s="83"/>
      <c r="AW1200" s="83"/>
      <c r="AX1200" s="83"/>
      <c r="AY1200" s="83"/>
      <c r="AZ1200" s="83"/>
      <c r="BA1200" s="83"/>
      <c r="BB1200" s="83"/>
    </row>
    <row r="1201" spans="10:54" s="228" customFormat="1" x14ac:dyDescent="0.2">
      <c r="J1201" s="361"/>
      <c r="K1201" s="360"/>
      <c r="L1201" s="343"/>
      <c r="M1201" s="343"/>
      <c r="N1201" s="170"/>
      <c r="O1201" s="170"/>
      <c r="P1201" s="170"/>
      <c r="Q1201" s="170"/>
      <c r="R1201" s="170"/>
      <c r="S1201" s="170"/>
      <c r="T1201" s="327">
        <v>1200</v>
      </c>
      <c r="U1201" s="373" t="s">
        <v>1278</v>
      </c>
      <c r="V1201" s="376">
        <v>3</v>
      </c>
      <c r="X1201" s="270"/>
      <c r="Y1201" s="270"/>
      <c r="Z1201" s="376">
        <v>3</v>
      </c>
      <c r="AB1201" s="83"/>
      <c r="AC1201" s="83"/>
      <c r="AD1201" s="83"/>
      <c r="AE1201" s="83"/>
      <c r="AF1201" s="83"/>
      <c r="AG1201" s="83"/>
      <c r="AH1201" s="83"/>
      <c r="AI1201" s="83"/>
      <c r="AJ1201" s="83"/>
      <c r="AK1201" s="83"/>
      <c r="AL1201" s="83"/>
      <c r="AM1201" s="83"/>
      <c r="AN1201" s="83"/>
      <c r="AO1201" s="83"/>
      <c r="AP1201" s="83"/>
      <c r="AQ1201" s="83"/>
      <c r="AR1201" s="83"/>
      <c r="AS1201" s="83"/>
      <c r="AT1201" s="83"/>
      <c r="AU1201" s="83"/>
      <c r="AV1201" s="83"/>
      <c r="AW1201" s="83"/>
      <c r="AX1201" s="83"/>
      <c r="AY1201" s="83"/>
      <c r="AZ1201" s="83"/>
      <c r="BA1201" s="83"/>
      <c r="BB1201" s="83"/>
    </row>
    <row r="1202" spans="10:54" s="228" customFormat="1" x14ac:dyDescent="0.2">
      <c r="J1202" s="361"/>
      <c r="K1202" s="360"/>
      <c r="L1202" s="343"/>
      <c r="M1202" s="343"/>
      <c r="N1202" s="170"/>
      <c r="O1202" s="170"/>
      <c r="P1202" s="170"/>
      <c r="Q1202" s="170"/>
      <c r="R1202" s="170"/>
      <c r="S1202" s="170"/>
      <c r="T1202" s="327">
        <v>1201</v>
      </c>
      <c r="U1202" s="373" t="s">
        <v>1279</v>
      </c>
      <c r="V1202" s="376">
        <v>2</v>
      </c>
      <c r="X1202" s="270"/>
      <c r="Y1202" s="270"/>
      <c r="Z1202" s="376">
        <v>2</v>
      </c>
      <c r="AB1202" s="83"/>
      <c r="AC1202" s="83"/>
      <c r="AD1202" s="83"/>
      <c r="AE1202" s="83"/>
      <c r="AF1202" s="83"/>
      <c r="AG1202" s="83"/>
      <c r="AH1202" s="83"/>
      <c r="AI1202" s="83"/>
      <c r="AJ1202" s="83"/>
      <c r="AK1202" s="83"/>
      <c r="AL1202" s="83"/>
      <c r="AM1202" s="83"/>
      <c r="AN1202" s="83"/>
      <c r="AO1202" s="83"/>
      <c r="AP1202" s="83"/>
      <c r="AQ1202" s="83"/>
      <c r="AR1202" s="83"/>
      <c r="AS1202" s="83"/>
      <c r="AT1202" s="83"/>
      <c r="AU1202" s="83"/>
      <c r="AV1202" s="83"/>
      <c r="AW1202" s="83"/>
      <c r="AX1202" s="83"/>
      <c r="AY1202" s="83"/>
      <c r="AZ1202" s="83"/>
      <c r="BA1202" s="83"/>
      <c r="BB1202" s="83"/>
    </row>
    <row r="1203" spans="10:54" s="228" customFormat="1" x14ac:dyDescent="0.2">
      <c r="J1203" s="361"/>
      <c r="K1203" s="360"/>
      <c r="L1203" s="343"/>
      <c r="M1203" s="343"/>
      <c r="N1203" s="170"/>
      <c r="O1203" s="170"/>
      <c r="P1203" s="170"/>
      <c r="Q1203" s="170"/>
      <c r="R1203" s="170"/>
      <c r="S1203" s="170"/>
      <c r="T1203" s="327">
        <v>1202</v>
      </c>
      <c r="U1203" s="373" t="s">
        <v>1280</v>
      </c>
      <c r="V1203" s="376">
        <v>3</v>
      </c>
      <c r="X1203" s="270"/>
      <c r="Y1203" s="270"/>
      <c r="Z1203" s="376">
        <v>3</v>
      </c>
      <c r="AB1203" s="83"/>
      <c r="AC1203" s="83"/>
      <c r="AD1203" s="83"/>
      <c r="AE1203" s="83"/>
      <c r="AF1203" s="83"/>
      <c r="AG1203" s="83"/>
      <c r="AH1203" s="83"/>
      <c r="AI1203" s="83"/>
      <c r="AJ1203" s="83"/>
      <c r="AK1203" s="83"/>
      <c r="AL1203" s="83"/>
      <c r="AM1203" s="83"/>
      <c r="AN1203" s="83"/>
      <c r="AO1203" s="83"/>
      <c r="AP1203" s="83"/>
      <c r="AQ1203" s="83"/>
      <c r="AR1203" s="83"/>
      <c r="AS1203" s="83"/>
      <c r="AT1203" s="83"/>
      <c r="AU1203" s="83"/>
      <c r="AV1203" s="83"/>
      <c r="AW1203" s="83"/>
      <c r="AX1203" s="83"/>
      <c r="AY1203" s="83"/>
      <c r="AZ1203" s="83"/>
      <c r="BA1203" s="83"/>
      <c r="BB1203" s="83"/>
    </row>
    <row r="1204" spans="10:54" s="228" customFormat="1" x14ac:dyDescent="0.2">
      <c r="J1204" s="361"/>
      <c r="K1204" s="360"/>
      <c r="L1204" s="343"/>
      <c r="M1204" s="343"/>
      <c r="N1204" s="170"/>
      <c r="O1204" s="170"/>
      <c r="P1204" s="170"/>
      <c r="Q1204" s="170"/>
      <c r="R1204" s="170"/>
      <c r="S1204" s="170"/>
      <c r="T1204" s="327">
        <v>1203</v>
      </c>
      <c r="U1204" s="373" t="s">
        <v>1281</v>
      </c>
      <c r="V1204" s="376">
        <v>2</v>
      </c>
      <c r="X1204" s="270"/>
      <c r="Y1204" s="270"/>
      <c r="Z1204" s="376">
        <v>2</v>
      </c>
      <c r="AB1204" s="83"/>
      <c r="AC1204" s="83"/>
      <c r="AD1204" s="83"/>
      <c r="AE1204" s="83"/>
      <c r="AF1204" s="83"/>
      <c r="AG1204" s="83"/>
      <c r="AH1204" s="83"/>
      <c r="AI1204" s="83"/>
      <c r="AJ1204" s="83"/>
      <c r="AK1204" s="83"/>
      <c r="AL1204" s="83"/>
      <c r="AM1204" s="83"/>
      <c r="AN1204" s="83"/>
      <c r="AO1204" s="83"/>
      <c r="AP1204" s="83"/>
      <c r="AQ1204" s="83"/>
      <c r="AR1204" s="83"/>
      <c r="AS1204" s="83"/>
      <c r="AT1204" s="83"/>
      <c r="AU1204" s="83"/>
      <c r="AV1204" s="83"/>
      <c r="AW1204" s="83"/>
      <c r="AX1204" s="83"/>
      <c r="AY1204" s="83"/>
      <c r="AZ1204" s="83"/>
      <c r="BA1204" s="83"/>
      <c r="BB1204" s="83"/>
    </row>
    <row r="1205" spans="10:54" s="228" customFormat="1" x14ac:dyDescent="0.2">
      <c r="J1205" s="361"/>
      <c r="K1205" s="360"/>
      <c r="L1205" s="343"/>
      <c r="M1205" s="343"/>
      <c r="N1205" s="170"/>
      <c r="O1205" s="170"/>
      <c r="P1205" s="170"/>
      <c r="Q1205" s="170"/>
      <c r="R1205" s="170"/>
      <c r="S1205" s="170"/>
      <c r="T1205" s="327">
        <v>1204</v>
      </c>
      <c r="U1205" s="373" t="s">
        <v>1282</v>
      </c>
      <c r="V1205" s="376">
        <v>2</v>
      </c>
      <c r="X1205" s="270"/>
      <c r="Y1205" s="270"/>
      <c r="Z1205" s="376">
        <v>2</v>
      </c>
      <c r="AB1205" s="83"/>
      <c r="AC1205" s="83"/>
      <c r="AD1205" s="83"/>
      <c r="AE1205" s="83"/>
      <c r="AF1205" s="83"/>
      <c r="AG1205" s="83"/>
      <c r="AH1205" s="83"/>
      <c r="AI1205" s="83"/>
      <c r="AJ1205" s="83"/>
      <c r="AK1205" s="83"/>
      <c r="AL1205" s="83"/>
      <c r="AM1205" s="83"/>
      <c r="AN1205" s="83"/>
      <c r="AO1205" s="83"/>
      <c r="AP1205" s="83"/>
      <c r="AQ1205" s="83"/>
      <c r="AR1205" s="83"/>
      <c r="AS1205" s="83"/>
      <c r="AT1205" s="83"/>
      <c r="AU1205" s="83"/>
      <c r="AV1205" s="83"/>
      <c r="AW1205" s="83"/>
      <c r="AX1205" s="83"/>
      <c r="AY1205" s="83"/>
      <c r="AZ1205" s="83"/>
      <c r="BA1205" s="83"/>
      <c r="BB1205" s="83"/>
    </row>
    <row r="1206" spans="10:54" s="228" customFormat="1" x14ac:dyDescent="0.2">
      <c r="J1206" s="361"/>
      <c r="K1206" s="360"/>
      <c r="L1206" s="343"/>
      <c r="M1206" s="343"/>
      <c r="N1206" s="170"/>
      <c r="O1206" s="170"/>
      <c r="P1206" s="170"/>
      <c r="Q1206" s="170"/>
      <c r="R1206" s="170"/>
      <c r="S1206" s="170"/>
      <c r="T1206" s="327">
        <v>1205</v>
      </c>
      <c r="U1206" s="373" t="s">
        <v>1283</v>
      </c>
      <c r="V1206" s="376">
        <v>2</v>
      </c>
      <c r="X1206" s="270"/>
      <c r="Y1206" s="270"/>
      <c r="Z1206" s="376">
        <v>2</v>
      </c>
      <c r="AB1206" s="83"/>
      <c r="AC1206" s="83"/>
      <c r="AD1206" s="83"/>
      <c r="AE1206" s="83"/>
      <c r="AF1206" s="83"/>
      <c r="AG1206" s="83"/>
      <c r="AH1206" s="83"/>
      <c r="AI1206" s="83"/>
      <c r="AJ1206" s="83"/>
      <c r="AK1206" s="83"/>
      <c r="AL1206" s="83"/>
      <c r="AM1206" s="83"/>
      <c r="AN1206" s="83"/>
      <c r="AO1206" s="83"/>
      <c r="AP1206" s="83"/>
      <c r="AQ1206" s="83"/>
      <c r="AR1206" s="83"/>
      <c r="AS1206" s="83"/>
      <c r="AT1206" s="83"/>
      <c r="AU1206" s="83"/>
      <c r="AV1206" s="83"/>
      <c r="AW1206" s="83"/>
      <c r="AX1206" s="83"/>
      <c r="AY1206" s="83"/>
      <c r="AZ1206" s="83"/>
      <c r="BA1206" s="83"/>
      <c r="BB1206" s="83"/>
    </row>
    <row r="1207" spans="10:54" s="228" customFormat="1" x14ac:dyDescent="0.2">
      <c r="J1207" s="361"/>
      <c r="K1207" s="360"/>
      <c r="L1207" s="343"/>
      <c r="M1207" s="343"/>
      <c r="N1207" s="170"/>
      <c r="O1207" s="170"/>
      <c r="P1207" s="170"/>
      <c r="Q1207" s="170"/>
      <c r="R1207" s="170"/>
      <c r="S1207" s="170"/>
      <c r="T1207" s="327">
        <v>1206</v>
      </c>
      <c r="U1207" s="373" t="s">
        <v>1284</v>
      </c>
      <c r="V1207" s="376">
        <v>2</v>
      </c>
      <c r="X1207" s="270"/>
      <c r="Y1207" s="270"/>
      <c r="Z1207" s="376">
        <v>2</v>
      </c>
      <c r="AB1207" s="83"/>
      <c r="AC1207" s="83"/>
      <c r="AD1207" s="83"/>
      <c r="AE1207" s="83"/>
      <c r="AF1207" s="83"/>
      <c r="AG1207" s="83"/>
      <c r="AH1207" s="83"/>
      <c r="AI1207" s="83"/>
      <c r="AJ1207" s="83"/>
      <c r="AK1207" s="83"/>
      <c r="AL1207" s="83"/>
      <c r="AM1207" s="83"/>
      <c r="AN1207" s="83"/>
      <c r="AO1207" s="83"/>
      <c r="AP1207" s="83"/>
      <c r="AQ1207" s="83"/>
      <c r="AR1207" s="83"/>
      <c r="AS1207" s="83"/>
      <c r="AT1207" s="83"/>
      <c r="AU1207" s="83"/>
      <c r="AV1207" s="83"/>
      <c r="AW1207" s="83"/>
      <c r="AX1207" s="83"/>
      <c r="AY1207" s="83"/>
      <c r="AZ1207" s="83"/>
      <c r="BA1207" s="83"/>
      <c r="BB1207" s="83"/>
    </row>
    <row r="1208" spans="10:54" s="228" customFormat="1" x14ac:dyDescent="0.2">
      <c r="J1208" s="361"/>
      <c r="K1208" s="360"/>
      <c r="L1208" s="343"/>
      <c r="M1208" s="343"/>
      <c r="N1208" s="170"/>
      <c r="O1208" s="170"/>
      <c r="P1208" s="170"/>
      <c r="Q1208" s="170"/>
      <c r="R1208" s="170"/>
      <c r="S1208" s="170"/>
      <c r="T1208" s="327">
        <v>1207</v>
      </c>
      <c r="U1208" s="373" t="s">
        <v>1285</v>
      </c>
      <c r="V1208" s="376">
        <v>2</v>
      </c>
      <c r="X1208" s="270"/>
      <c r="Y1208" s="270"/>
      <c r="Z1208" s="376">
        <v>2</v>
      </c>
      <c r="AB1208" s="83"/>
      <c r="AC1208" s="83"/>
      <c r="AD1208" s="83"/>
      <c r="AE1208" s="83"/>
      <c r="AF1208" s="83"/>
      <c r="AG1208" s="83"/>
      <c r="AH1208" s="83"/>
      <c r="AI1208" s="83"/>
      <c r="AJ1208" s="83"/>
      <c r="AK1208" s="83"/>
      <c r="AL1208" s="83"/>
      <c r="AM1208" s="83"/>
      <c r="AN1208" s="83"/>
      <c r="AO1208" s="83"/>
      <c r="AP1208" s="83"/>
      <c r="AQ1208" s="83"/>
      <c r="AR1208" s="83"/>
      <c r="AS1208" s="83"/>
      <c r="AT1208" s="83"/>
      <c r="AU1208" s="83"/>
      <c r="AV1208" s="83"/>
      <c r="AW1208" s="83"/>
      <c r="AX1208" s="83"/>
      <c r="AY1208" s="83"/>
      <c r="AZ1208" s="83"/>
      <c r="BA1208" s="83"/>
      <c r="BB1208" s="83"/>
    </row>
    <row r="1209" spans="10:54" s="228" customFormat="1" x14ac:dyDescent="0.2">
      <c r="J1209" s="361"/>
      <c r="K1209" s="360"/>
      <c r="L1209" s="343"/>
      <c r="M1209" s="343"/>
      <c r="N1209" s="170"/>
      <c r="O1209" s="170"/>
      <c r="P1209" s="170"/>
      <c r="Q1209" s="170"/>
      <c r="R1209" s="170"/>
      <c r="S1209" s="170"/>
      <c r="T1209" s="327">
        <v>1208</v>
      </c>
      <c r="U1209" s="373" t="s">
        <v>1286</v>
      </c>
      <c r="V1209" s="376">
        <v>3</v>
      </c>
      <c r="X1209" s="270"/>
      <c r="Y1209" s="270"/>
      <c r="Z1209" s="376">
        <v>3</v>
      </c>
      <c r="AB1209" s="83"/>
      <c r="AC1209" s="83"/>
      <c r="AD1209" s="83"/>
      <c r="AE1209" s="83"/>
      <c r="AF1209" s="83"/>
      <c r="AG1209" s="83"/>
      <c r="AH1209" s="83"/>
      <c r="AI1209" s="83"/>
      <c r="AJ1209" s="83"/>
      <c r="AK1209" s="83"/>
      <c r="AL1209" s="83"/>
      <c r="AM1209" s="83"/>
      <c r="AN1209" s="83"/>
      <c r="AO1209" s="83"/>
      <c r="AP1209" s="83"/>
      <c r="AQ1209" s="83"/>
      <c r="AR1209" s="83"/>
      <c r="AS1209" s="83"/>
      <c r="AT1209" s="83"/>
      <c r="AU1209" s="83"/>
      <c r="AV1209" s="83"/>
      <c r="AW1209" s="83"/>
      <c r="AX1209" s="83"/>
      <c r="AY1209" s="83"/>
      <c r="AZ1209" s="83"/>
      <c r="BA1209" s="83"/>
      <c r="BB1209" s="83"/>
    </row>
    <row r="1210" spans="10:54" s="228" customFormat="1" x14ac:dyDescent="0.2">
      <c r="J1210" s="361"/>
      <c r="K1210" s="360"/>
      <c r="L1210" s="343"/>
      <c r="M1210" s="343"/>
      <c r="N1210" s="170"/>
      <c r="O1210" s="170"/>
      <c r="P1210" s="170"/>
      <c r="Q1210" s="170"/>
      <c r="R1210" s="170"/>
      <c r="S1210" s="170"/>
      <c r="T1210" s="327">
        <v>1209</v>
      </c>
      <c r="U1210" s="373" t="s">
        <v>1287</v>
      </c>
      <c r="V1210" s="376">
        <v>3</v>
      </c>
      <c r="X1210" s="270"/>
      <c r="Y1210" s="270"/>
      <c r="Z1210" s="376">
        <v>3</v>
      </c>
      <c r="AB1210" s="83"/>
      <c r="AC1210" s="83"/>
      <c r="AD1210" s="83"/>
      <c r="AE1210" s="83"/>
      <c r="AF1210" s="83"/>
      <c r="AG1210" s="83"/>
      <c r="AH1210" s="83"/>
      <c r="AI1210" s="83"/>
      <c r="AJ1210" s="83"/>
      <c r="AK1210" s="83"/>
      <c r="AL1210" s="83"/>
      <c r="AM1210" s="83"/>
      <c r="AN1210" s="83"/>
      <c r="AO1210" s="83"/>
      <c r="AP1210" s="83"/>
      <c r="AQ1210" s="83"/>
      <c r="AR1210" s="83"/>
      <c r="AS1210" s="83"/>
      <c r="AT1210" s="83"/>
      <c r="AU1210" s="83"/>
      <c r="AV1210" s="83"/>
      <c r="AW1210" s="83"/>
      <c r="AX1210" s="83"/>
      <c r="AY1210" s="83"/>
      <c r="AZ1210" s="83"/>
      <c r="BA1210" s="83"/>
      <c r="BB1210" s="83"/>
    </row>
    <row r="1211" spans="10:54" s="228" customFormat="1" x14ac:dyDescent="0.2">
      <c r="J1211" s="361"/>
      <c r="K1211" s="360"/>
      <c r="L1211" s="343"/>
      <c r="M1211" s="343"/>
      <c r="N1211" s="170"/>
      <c r="O1211" s="170"/>
      <c r="P1211" s="170"/>
      <c r="Q1211" s="170"/>
      <c r="R1211" s="170"/>
      <c r="S1211" s="170"/>
      <c r="T1211" s="327">
        <v>1210</v>
      </c>
      <c r="U1211" s="373" t="s">
        <v>1288</v>
      </c>
      <c r="V1211" s="376">
        <v>2</v>
      </c>
      <c r="X1211" s="270"/>
      <c r="Y1211" s="270"/>
      <c r="Z1211" s="376">
        <v>2</v>
      </c>
      <c r="AB1211" s="83"/>
      <c r="AC1211" s="83"/>
      <c r="AD1211" s="83"/>
      <c r="AE1211" s="83"/>
      <c r="AF1211" s="83"/>
      <c r="AG1211" s="83"/>
      <c r="AH1211" s="83"/>
      <c r="AI1211" s="83"/>
      <c r="AJ1211" s="83"/>
      <c r="AK1211" s="83"/>
      <c r="AL1211" s="83"/>
      <c r="AM1211" s="83"/>
      <c r="AN1211" s="83"/>
      <c r="AO1211" s="83"/>
      <c r="AP1211" s="83"/>
      <c r="AQ1211" s="83"/>
      <c r="AR1211" s="83"/>
      <c r="AS1211" s="83"/>
      <c r="AT1211" s="83"/>
      <c r="AU1211" s="83"/>
      <c r="AV1211" s="83"/>
      <c r="AW1211" s="83"/>
      <c r="AX1211" s="83"/>
      <c r="AY1211" s="83"/>
      <c r="AZ1211" s="83"/>
      <c r="BA1211" s="83"/>
      <c r="BB1211" s="83"/>
    </row>
    <row r="1212" spans="10:54" s="228" customFormat="1" x14ac:dyDescent="0.2">
      <c r="J1212" s="361"/>
      <c r="K1212" s="360"/>
      <c r="L1212" s="343"/>
      <c r="M1212" s="343"/>
      <c r="N1212" s="170"/>
      <c r="O1212" s="170"/>
      <c r="P1212" s="170"/>
      <c r="Q1212" s="170"/>
      <c r="R1212" s="170"/>
      <c r="S1212" s="170"/>
      <c r="T1212" s="327">
        <v>1211</v>
      </c>
      <c r="U1212" s="373" t="s">
        <v>1289</v>
      </c>
      <c r="V1212" s="376">
        <v>2</v>
      </c>
      <c r="X1212" s="270"/>
      <c r="Y1212" s="270"/>
      <c r="Z1212" s="376">
        <v>2</v>
      </c>
      <c r="AB1212" s="83"/>
      <c r="AC1212" s="83"/>
      <c r="AD1212" s="83"/>
      <c r="AE1212" s="83"/>
      <c r="AF1212" s="83"/>
      <c r="AG1212" s="83"/>
      <c r="AH1212" s="83"/>
      <c r="AI1212" s="83"/>
      <c r="AJ1212" s="83"/>
      <c r="AK1212" s="83"/>
      <c r="AL1212" s="83"/>
      <c r="AM1212" s="83"/>
      <c r="AN1212" s="83"/>
      <c r="AO1212" s="83"/>
      <c r="AP1212" s="83"/>
      <c r="AQ1212" s="83"/>
      <c r="AR1212" s="83"/>
      <c r="AS1212" s="83"/>
      <c r="AT1212" s="83"/>
      <c r="AU1212" s="83"/>
      <c r="AV1212" s="83"/>
      <c r="AW1212" s="83"/>
      <c r="AX1212" s="83"/>
      <c r="AY1212" s="83"/>
      <c r="AZ1212" s="83"/>
      <c r="BA1212" s="83"/>
      <c r="BB1212" s="83"/>
    </row>
    <row r="1213" spans="10:54" s="228" customFormat="1" x14ac:dyDescent="0.2">
      <c r="J1213" s="361"/>
      <c r="K1213" s="360"/>
      <c r="L1213" s="343"/>
      <c r="M1213" s="343"/>
      <c r="N1213" s="170"/>
      <c r="O1213" s="170"/>
      <c r="P1213" s="170"/>
      <c r="Q1213" s="170"/>
      <c r="R1213" s="170"/>
      <c r="S1213" s="170"/>
      <c r="T1213" s="327">
        <v>1212</v>
      </c>
      <c r="U1213" s="373" t="s">
        <v>1290</v>
      </c>
      <c r="V1213" s="376">
        <v>2</v>
      </c>
      <c r="X1213" s="270"/>
      <c r="Y1213" s="270"/>
      <c r="Z1213" s="376">
        <v>2</v>
      </c>
      <c r="AB1213" s="83"/>
      <c r="AC1213" s="83"/>
      <c r="AD1213" s="83"/>
      <c r="AE1213" s="83"/>
      <c r="AF1213" s="83"/>
      <c r="AG1213" s="83"/>
      <c r="AH1213" s="83"/>
      <c r="AI1213" s="83"/>
      <c r="AJ1213" s="83"/>
      <c r="AK1213" s="83"/>
      <c r="AL1213" s="83"/>
      <c r="AM1213" s="83"/>
      <c r="AN1213" s="83"/>
      <c r="AO1213" s="83"/>
      <c r="AP1213" s="83"/>
      <c r="AQ1213" s="83"/>
      <c r="AR1213" s="83"/>
      <c r="AS1213" s="83"/>
      <c r="AT1213" s="83"/>
      <c r="AU1213" s="83"/>
      <c r="AV1213" s="83"/>
      <c r="AW1213" s="83"/>
      <c r="AX1213" s="83"/>
      <c r="AY1213" s="83"/>
      <c r="AZ1213" s="83"/>
      <c r="BA1213" s="83"/>
      <c r="BB1213" s="83"/>
    </row>
    <row r="1214" spans="10:54" s="228" customFormat="1" x14ac:dyDescent="0.2">
      <c r="J1214" s="361"/>
      <c r="K1214" s="360"/>
      <c r="L1214" s="343"/>
      <c r="M1214" s="343"/>
      <c r="N1214" s="170"/>
      <c r="O1214" s="170"/>
      <c r="P1214" s="170"/>
      <c r="Q1214" s="170"/>
      <c r="R1214" s="170"/>
      <c r="S1214" s="170"/>
      <c r="T1214" s="327">
        <v>1213</v>
      </c>
      <c r="U1214" s="373" t="s">
        <v>1291</v>
      </c>
      <c r="V1214" s="376">
        <v>2</v>
      </c>
      <c r="X1214" s="270"/>
      <c r="Y1214" s="270"/>
      <c r="Z1214" s="376">
        <v>2</v>
      </c>
      <c r="AB1214" s="83"/>
      <c r="AC1214" s="83"/>
      <c r="AD1214" s="83"/>
      <c r="AE1214" s="83"/>
      <c r="AF1214" s="83"/>
      <c r="AG1214" s="83"/>
      <c r="AH1214" s="83"/>
      <c r="AI1214" s="83"/>
      <c r="AJ1214" s="83"/>
      <c r="AK1214" s="83"/>
      <c r="AL1214" s="83"/>
      <c r="AM1214" s="83"/>
      <c r="AN1214" s="83"/>
      <c r="AO1214" s="83"/>
      <c r="AP1214" s="83"/>
      <c r="AQ1214" s="83"/>
      <c r="AR1214" s="83"/>
      <c r="AS1214" s="83"/>
      <c r="AT1214" s="83"/>
      <c r="AU1214" s="83"/>
      <c r="AV1214" s="83"/>
      <c r="AW1214" s="83"/>
      <c r="AX1214" s="83"/>
      <c r="AY1214" s="83"/>
      <c r="AZ1214" s="83"/>
      <c r="BA1214" s="83"/>
      <c r="BB1214" s="83"/>
    </row>
    <row r="1215" spans="10:54" s="228" customFormat="1" x14ac:dyDescent="0.2">
      <c r="J1215" s="361"/>
      <c r="K1215" s="360"/>
      <c r="L1215" s="343"/>
      <c r="M1215" s="343"/>
      <c r="N1215" s="170"/>
      <c r="O1215" s="170"/>
      <c r="P1215" s="170"/>
      <c r="Q1215" s="170"/>
      <c r="R1215" s="170"/>
      <c r="S1215" s="170"/>
      <c r="T1215" s="327">
        <v>1214</v>
      </c>
      <c r="U1215" s="373" t="s">
        <v>1292</v>
      </c>
      <c r="V1215" s="376">
        <v>2</v>
      </c>
      <c r="X1215" s="270"/>
      <c r="Y1215" s="270"/>
      <c r="Z1215" s="376">
        <v>2</v>
      </c>
      <c r="AB1215" s="83"/>
      <c r="AC1215" s="83"/>
      <c r="AD1215" s="83"/>
      <c r="AE1215" s="83"/>
      <c r="AF1215" s="83"/>
      <c r="AG1215" s="83"/>
      <c r="AH1215" s="83"/>
      <c r="AI1215" s="83"/>
      <c r="AJ1215" s="83"/>
      <c r="AK1215" s="83"/>
      <c r="AL1215" s="83"/>
      <c r="AM1215" s="83"/>
      <c r="AN1215" s="83"/>
      <c r="AO1215" s="83"/>
      <c r="AP1215" s="83"/>
      <c r="AQ1215" s="83"/>
      <c r="AR1215" s="83"/>
      <c r="AS1215" s="83"/>
      <c r="AT1215" s="83"/>
      <c r="AU1215" s="83"/>
      <c r="AV1215" s="83"/>
      <c r="AW1215" s="83"/>
      <c r="AX1215" s="83"/>
      <c r="AY1215" s="83"/>
      <c r="AZ1215" s="83"/>
      <c r="BA1215" s="83"/>
      <c r="BB1215" s="83"/>
    </row>
    <row r="1216" spans="10:54" s="228" customFormat="1" x14ac:dyDescent="0.2">
      <c r="J1216" s="361"/>
      <c r="K1216" s="360"/>
      <c r="L1216" s="343"/>
      <c r="M1216" s="343"/>
      <c r="N1216" s="170"/>
      <c r="O1216" s="170"/>
      <c r="P1216" s="170"/>
      <c r="Q1216" s="170"/>
      <c r="R1216" s="170"/>
      <c r="S1216" s="170"/>
      <c r="T1216" s="327">
        <v>1215</v>
      </c>
      <c r="U1216" s="373" t="s">
        <v>1293</v>
      </c>
      <c r="V1216" s="376">
        <v>2</v>
      </c>
      <c r="X1216" s="270"/>
      <c r="Y1216" s="270"/>
      <c r="Z1216" s="376">
        <v>2</v>
      </c>
      <c r="AB1216" s="83"/>
      <c r="AC1216" s="83"/>
      <c r="AD1216" s="83"/>
      <c r="AE1216" s="83"/>
      <c r="AF1216" s="83"/>
      <c r="AG1216" s="83"/>
      <c r="AH1216" s="83"/>
      <c r="AI1216" s="83"/>
      <c r="AJ1216" s="83"/>
      <c r="AK1216" s="83"/>
      <c r="AL1216" s="83"/>
      <c r="AM1216" s="83"/>
      <c r="AN1216" s="83"/>
      <c r="AO1216" s="83"/>
      <c r="AP1216" s="83"/>
      <c r="AQ1216" s="83"/>
      <c r="AR1216" s="83"/>
      <c r="AS1216" s="83"/>
      <c r="AT1216" s="83"/>
      <c r="AU1216" s="83"/>
      <c r="AV1216" s="83"/>
      <c r="AW1216" s="83"/>
      <c r="AX1216" s="83"/>
      <c r="AY1216" s="83"/>
      <c r="AZ1216" s="83"/>
      <c r="BA1216" s="83"/>
      <c r="BB1216" s="83"/>
    </row>
    <row r="1217" spans="10:54" s="228" customFormat="1" x14ac:dyDescent="0.2">
      <c r="J1217" s="361"/>
      <c r="K1217" s="360"/>
      <c r="L1217" s="343"/>
      <c r="M1217" s="343"/>
      <c r="N1217" s="170"/>
      <c r="O1217" s="170"/>
      <c r="P1217" s="170"/>
      <c r="Q1217" s="170"/>
      <c r="R1217" s="170"/>
      <c r="S1217" s="170"/>
      <c r="T1217" s="327">
        <v>1216</v>
      </c>
      <c r="U1217" s="373" t="s">
        <v>1294</v>
      </c>
      <c r="V1217" s="376">
        <v>2</v>
      </c>
      <c r="X1217" s="270"/>
      <c r="Y1217" s="270"/>
      <c r="Z1217" s="376">
        <v>2</v>
      </c>
      <c r="AB1217" s="83"/>
      <c r="AC1217" s="83"/>
      <c r="AD1217" s="83"/>
      <c r="AE1217" s="83"/>
      <c r="AF1217" s="83"/>
      <c r="AG1217" s="83"/>
      <c r="AH1217" s="83"/>
      <c r="AI1217" s="83"/>
      <c r="AJ1217" s="83"/>
      <c r="AK1217" s="83"/>
      <c r="AL1217" s="83"/>
      <c r="AM1217" s="83"/>
      <c r="AN1217" s="83"/>
      <c r="AO1217" s="83"/>
      <c r="AP1217" s="83"/>
      <c r="AQ1217" s="83"/>
      <c r="AR1217" s="83"/>
      <c r="AS1217" s="83"/>
      <c r="AT1217" s="83"/>
      <c r="AU1217" s="83"/>
      <c r="AV1217" s="83"/>
      <c r="AW1217" s="83"/>
      <c r="AX1217" s="83"/>
      <c r="AY1217" s="83"/>
      <c r="AZ1217" s="83"/>
      <c r="BA1217" s="83"/>
      <c r="BB1217" s="83"/>
    </row>
    <row r="1218" spans="10:54" s="228" customFormat="1" x14ac:dyDescent="0.2">
      <c r="J1218" s="361"/>
      <c r="K1218" s="360"/>
      <c r="L1218" s="343"/>
      <c r="M1218" s="343"/>
      <c r="N1218" s="170"/>
      <c r="O1218" s="170"/>
      <c r="P1218" s="170"/>
      <c r="Q1218" s="170"/>
      <c r="R1218" s="170"/>
      <c r="S1218" s="170"/>
      <c r="T1218" s="327">
        <v>1217</v>
      </c>
      <c r="U1218" s="373" t="s">
        <v>1295</v>
      </c>
      <c r="V1218" s="376">
        <v>2</v>
      </c>
      <c r="X1218" s="270"/>
      <c r="Y1218" s="270"/>
      <c r="Z1218" s="376">
        <v>2</v>
      </c>
      <c r="AB1218" s="83"/>
      <c r="AC1218" s="83"/>
      <c r="AD1218" s="83"/>
      <c r="AE1218" s="83"/>
      <c r="AF1218" s="83"/>
      <c r="AG1218" s="83"/>
      <c r="AH1218" s="83"/>
      <c r="AI1218" s="83"/>
      <c r="AJ1218" s="83"/>
      <c r="AK1218" s="83"/>
      <c r="AL1218" s="83"/>
      <c r="AM1218" s="83"/>
      <c r="AN1218" s="83"/>
      <c r="AO1218" s="83"/>
      <c r="AP1218" s="83"/>
      <c r="AQ1218" s="83"/>
      <c r="AR1218" s="83"/>
      <c r="AS1218" s="83"/>
      <c r="AT1218" s="83"/>
      <c r="AU1218" s="83"/>
      <c r="AV1218" s="83"/>
      <c r="AW1218" s="83"/>
      <c r="AX1218" s="83"/>
      <c r="AY1218" s="83"/>
      <c r="AZ1218" s="83"/>
      <c r="BA1218" s="83"/>
      <c r="BB1218" s="83"/>
    </row>
    <row r="1219" spans="10:54" s="228" customFormat="1" x14ac:dyDescent="0.2">
      <c r="J1219" s="361"/>
      <c r="K1219" s="360"/>
      <c r="L1219" s="343"/>
      <c r="M1219" s="343"/>
      <c r="N1219" s="170"/>
      <c r="O1219" s="170"/>
      <c r="P1219" s="170"/>
      <c r="Q1219" s="170"/>
      <c r="R1219" s="170"/>
      <c r="S1219" s="170"/>
      <c r="T1219" s="327">
        <v>1218</v>
      </c>
      <c r="U1219" s="373" t="s">
        <v>1296</v>
      </c>
      <c r="V1219" s="376">
        <v>2</v>
      </c>
      <c r="X1219" s="270"/>
      <c r="Y1219" s="270"/>
      <c r="Z1219" s="376">
        <v>2</v>
      </c>
      <c r="AB1219" s="83"/>
      <c r="AC1219" s="83"/>
      <c r="AD1219" s="83"/>
      <c r="AE1219" s="83"/>
      <c r="AF1219" s="83"/>
      <c r="AG1219" s="83"/>
      <c r="AH1219" s="83"/>
      <c r="AI1219" s="83"/>
      <c r="AJ1219" s="83"/>
      <c r="AK1219" s="83"/>
      <c r="AL1219" s="83"/>
      <c r="AM1219" s="83"/>
      <c r="AN1219" s="83"/>
      <c r="AO1219" s="83"/>
      <c r="AP1219" s="83"/>
      <c r="AQ1219" s="83"/>
      <c r="AR1219" s="83"/>
      <c r="AS1219" s="83"/>
      <c r="AT1219" s="83"/>
      <c r="AU1219" s="83"/>
      <c r="AV1219" s="83"/>
      <c r="AW1219" s="83"/>
      <c r="AX1219" s="83"/>
      <c r="AY1219" s="83"/>
      <c r="AZ1219" s="83"/>
      <c r="BA1219" s="83"/>
      <c r="BB1219" s="83"/>
    </row>
    <row r="1220" spans="10:54" s="228" customFormat="1" x14ac:dyDescent="0.2">
      <c r="J1220" s="361"/>
      <c r="K1220" s="360"/>
      <c r="L1220" s="343"/>
      <c r="M1220" s="343"/>
      <c r="N1220" s="170"/>
      <c r="O1220" s="170"/>
      <c r="P1220" s="170"/>
      <c r="Q1220" s="170"/>
      <c r="R1220" s="170"/>
      <c r="S1220" s="170"/>
      <c r="T1220" s="327">
        <v>1219</v>
      </c>
      <c r="U1220" s="373" t="s">
        <v>1297</v>
      </c>
      <c r="V1220" s="376">
        <v>2</v>
      </c>
      <c r="X1220" s="270"/>
      <c r="Y1220" s="270"/>
      <c r="Z1220" s="376">
        <v>2</v>
      </c>
      <c r="AB1220" s="83"/>
      <c r="AC1220" s="83"/>
      <c r="AD1220" s="83"/>
      <c r="AE1220" s="83"/>
      <c r="AF1220" s="83"/>
      <c r="AG1220" s="83"/>
      <c r="AH1220" s="83"/>
      <c r="AI1220" s="83"/>
      <c r="AJ1220" s="83"/>
      <c r="AK1220" s="83"/>
      <c r="AL1220" s="83"/>
      <c r="AM1220" s="83"/>
      <c r="AN1220" s="83"/>
      <c r="AO1220" s="83"/>
      <c r="AP1220" s="83"/>
      <c r="AQ1220" s="83"/>
      <c r="AR1220" s="83"/>
      <c r="AS1220" s="83"/>
      <c r="AT1220" s="83"/>
      <c r="AU1220" s="83"/>
      <c r="AV1220" s="83"/>
      <c r="AW1220" s="83"/>
      <c r="AX1220" s="83"/>
      <c r="AY1220" s="83"/>
      <c r="AZ1220" s="83"/>
      <c r="BA1220" s="83"/>
      <c r="BB1220" s="83"/>
    </row>
    <row r="1221" spans="10:54" s="228" customFormat="1" x14ac:dyDescent="0.2">
      <c r="J1221" s="361"/>
      <c r="K1221" s="360"/>
      <c r="L1221" s="343"/>
      <c r="M1221" s="343"/>
      <c r="N1221" s="170"/>
      <c r="O1221" s="170"/>
      <c r="P1221" s="170"/>
      <c r="Q1221" s="170"/>
      <c r="R1221" s="170"/>
      <c r="S1221" s="170"/>
      <c r="T1221" s="327">
        <v>1220</v>
      </c>
      <c r="U1221" s="373" t="s">
        <v>1298</v>
      </c>
      <c r="V1221" s="376">
        <v>2</v>
      </c>
      <c r="X1221" s="270"/>
      <c r="Y1221" s="270"/>
      <c r="Z1221" s="376">
        <v>2</v>
      </c>
      <c r="AB1221" s="83"/>
      <c r="AC1221" s="83"/>
      <c r="AD1221" s="83"/>
      <c r="AE1221" s="83"/>
      <c r="AF1221" s="83"/>
      <c r="AG1221" s="83"/>
      <c r="AH1221" s="83"/>
      <c r="AI1221" s="83"/>
      <c r="AJ1221" s="83"/>
      <c r="AK1221" s="83"/>
      <c r="AL1221" s="83"/>
      <c r="AM1221" s="83"/>
      <c r="AN1221" s="83"/>
      <c r="AO1221" s="83"/>
      <c r="AP1221" s="83"/>
      <c r="AQ1221" s="83"/>
      <c r="AR1221" s="83"/>
      <c r="AS1221" s="83"/>
      <c r="AT1221" s="83"/>
      <c r="AU1221" s="83"/>
      <c r="AV1221" s="83"/>
      <c r="AW1221" s="83"/>
      <c r="AX1221" s="83"/>
      <c r="AY1221" s="83"/>
      <c r="AZ1221" s="83"/>
      <c r="BA1221" s="83"/>
      <c r="BB1221" s="83"/>
    </row>
    <row r="1222" spans="10:54" s="228" customFormat="1" x14ac:dyDescent="0.2">
      <c r="J1222" s="361"/>
      <c r="K1222" s="360"/>
      <c r="L1222" s="343"/>
      <c r="M1222" s="343"/>
      <c r="N1222" s="170"/>
      <c r="O1222" s="170"/>
      <c r="P1222" s="170"/>
      <c r="Q1222" s="170"/>
      <c r="R1222" s="170"/>
      <c r="S1222" s="170"/>
      <c r="T1222" s="327">
        <v>1221</v>
      </c>
      <c r="U1222" s="373" t="s">
        <v>1299</v>
      </c>
      <c r="V1222" s="376">
        <v>2</v>
      </c>
      <c r="X1222" s="270"/>
      <c r="Y1222" s="270"/>
      <c r="Z1222" s="376">
        <v>2</v>
      </c>
      <c r="AB1222" s="83"/>
      <c r="AC1222" s="83"/>
      <c r="AD1222" s="83"/>
      <c r="AE1222" s="83"/>
      <c r="AF1222" s="83"/>
      <c r="AG1222" s="83"/>
      <c r="AH1222" s="83"/>
      <c r="AI1222" s="83"/>
      <c r="AJ1222" s="83"/>
      <c r="AK1222" s="83"/>
      <c r="AL1222" s="83"/>
      <c r="AM1222" s="83"/>
      <c r="AN1222" s="83"/>
      <c r="AO1222" s="83"/>
      <c r="AP1222" s="83"/>
      <c r="AQ1222" s="83"/>
      <c r="AR1222" s="83"/>
      <c r="AS1222" s="83"/>
      <c r="AT1222" s="83"/>
      <c r="AU1222" s="83"/>
      <c r="AV1222" s="83"/>
      <c r="AW1222" s="83"/>
      <c r="AX1222" s="83"/>
      <c r="AY1222" s="83"/>
      <c r="AZ1222" s="83"/>
      <c r="BA1222" s="83"/>
      <c r="BB1222" s="83"/>
    </row>
    <row r="1223" spans="10:54" s="228" customFormat="1" x14ac:dyDescent="0.2">
      <c r="J1223" s="361"/>
      <c r="K1223" s="360"/>
      <c r="L1223" s="343"/>
      <c r="M1223" s="343"/>
      <c r="N1223" s="170"/>
      <c r="O1223" s="170"/>
      <c r="P1223" s="170"/>
      <c r="Q1223" s="170"/>
      <c r="R1223" s="170"/>
      <c r="S1223" s="170"/>
      <c r="T1223" s="327">
        <v>1222</v>
      </c>
      <c r="U1223" s="373" t="s">
        <v>1300</v>
      </c>
      <c r="V1223" s="376">
        <v>2</v>
      </c>
      <c r="X1223" s="270"/>
      <c r="Y1223" s="270"/>
      <c r="Z1223" s="376">
        <v>2</v>
      </c>
      <c r="AB1223" s="83"/>
      <c r="AC1223" s="83"/>
      <c r="AD1223" s="83"/>
      <c r="AE1223" s="83"/>
      <c r="AF1223" s="83"/>
      <c r="AG1223" s="83"/>
      <c r="AH1223" s="83"/>
      <c r="AI1223" s="83"/>
      <c r="AJ1223" s="83"/>
      <c r="AK1223" s="83"/>
      <c r="AL1223" s="83"/>
      <c r="AM1223" s="83"/>
      <c r="AN1223" s="83"/>
      <c r="AO1223" s="83"/>
      <c r="AP1223" s="83"/>
      <c r="AQ1223" s="83"/>
      <c r="AR1223" s="83"/>
      <c r="AS1223" s="83"/>
      <c r="AT1223" s="83"/>
      <c r="AU1223" s="83"/>
      <c r="AV1223" s="83"/>
      <c r="AW1223" s="83"/>
      <c r="AX1223" s="83"/>
      <c r="AY1223" s="83"/>
      <c r="AZ1223" s="83"/>
      <c r="BA1223" s="83"/>
      <c r="BB1223" s="83"/>
    </row>
    <row r="1224" spans="10:54" s="228" customFormat="1" x14ac:dyDescent="0.2">
      <c r="J1224" s="361"/>
      <c r="K1224" s="360"/>
      <c r="L1224" s="343"/>
      <c r="M1224" s="343"/>
      <c r="N1224" s="170"/>
      <c r="O1224" s="170"/>
      <c r="P1224" s="170"/>
      <c r="Q1224" s="170"/>
      <c r="R1224" s="170"/>
      <c r="S1224" s="170"/>
      <c r="T1224" s="327">
        <v>1223</v>
      </c>
      <c r="U1224" s="373" t="s">
        <v>1301</v>
      </c>
      <c r="V1224" s="376">
        <v>2</v>
      </c>
      <c r="X1224" s="270"/>
      <c r="Y1224" s="270"/>
      <c r="Z1224" s="376">
        <v>2</v>
      </c>
      <c r="AB1224" s="83"/>
      <c r="AC1224" s="83"/>
      <c r="AD1224" s="83"/>
      <c r="AE1224" s="83"/>
      <c r="AF1224" s="83"/>
      <c r="AG1224" s="83"/>
      <c r="AH1224" s="83"/>
      <c r="AI1224" s="83"/>
      <c r="AJ1224" s="83"/>
      <c r="AK1224" s="83"/>
      <c r="AL1224" s="83"/>
      <c r="AM1224" s="83"/>
      <c r="AN1224" s="83"/>
      <c r="AO1224" s="83"/>
      <c r="AP1224" s="83"/>
      <c r="AQ1224" s="83"/>
      <c r="AR1224" s="83"/>
      <c r="AS1224" s="83"/>
      <c r="AT1224" s="83"/>
      <c r="AU1224" s="83"/>
      <c r="AV1224" s="83"/>
      <c r="AW1224" s="83"/>
      <c r="AX1224" s="83"/>
      <c r="AY1224" s="83"/>
      <c r="AZ1224" s="83"/>
      <c r="BA1224" s="83"/>
      <c r="BB1224" s="83"/>
    </row>
    <row r="1225" spans="10:54" s="228" customFormat="1" x14ac:dyDescent="0.2">
      <c r="J1225" s="361"/>
      <c r="K1225" s="360"/>
      <c r="L1225" s="343"/>
      <c r="M1225" s="343"/>
      <c r="N1225" s="170"/>
      <c r="O1225" s="170"/>
      <c r="P1225" s="170"/>
      <c r="Q1225" s="170"/>
      <c r="R1225" s="170"/>
      <c r="S1225" s="170"/>
      <c r="T1225" s="327">
        <v>1224</v>
      </c>
      <c r="U1225" s="373" t="s">
        <v>1302</v>
      </c>
      <c r="V1225" s="376">
        <v>2</v>
      </c>
      <c r="X1225" s="270"/>
      <c r="Y1225" s="270"/>
      <c r="Z1225" s="376">
        <v>2</v>
      </c>
      <c r="AB1225" s="83"/>
      <c r="AC1225" s="83"/>
      <c r="AD1225" s="83"/>
      <c r="AE1225" s="83"/>
      <c r="AF1225" s="83"/>
      <c r="AG1225" s="83"/>
      <c r="AH1225" s="83"/>
      <c r="AI1225" s="83"/>
      <c r="AJ1225" s="83"/>
      <c r="AK1225" s="83"/>
      <c r="AL1225" s="83"/>
      <c r="AM1225" s="83"/>
      <c r="AN1225" s="83"/>
      <c r="AO1225" s="83"/>
      <c r="AP1225" s="83"/>
      <c r="AQ1225" s="83"/>
      <c r="AR1225" s="83"/>
      <c r="AS1225" s="83"/>
      <c r="AT1225" s="83"/>
      <c r="AU1225" s="83"/>
      <c r="AV1225" s="83"/>
      <c r="AW1225" s="83"/>
      <c r="AX1225" s="83"/>
      <c r="AY1225" s="83"/>
      <c r="AZ1225" s="83"/>
      <c r="BA1225" s="83"/>
      <c r="BB1225" s="83"/>
    </row>
    <row r="1226" spans="10:54" s="228" customFormat="1" x14ac:dyDescent="0.2">
      <c r="J1226" s="361"/>
      <c r="K1226" s="360"/>
      <c r="L1226" s="343"/>
      <c r="M1226" s="343"/>
      <c r="N1226" s="170"/>
      <c r="O1226" s="170"/>
      <c r="P1226" s="170"/>
      <c r="Q1226" s="170"/>
      <c r="R1226" s="170"/>
      <c r="S1226" s="170"/>
      <c r="T1226" s="327">
        <v>1225</v>
      </c>
      <c r="U1226" s="373" t="s">
        <v>1303</v>
      </c>
      <c r="V1226" s="376">
        <v>2</v>
      </c>
      <c r="X1226" s="270"/>
      <c r="Y1226" s="270"/>
      <c r="Z1226" s="376">
        <v>2</v>
      </c>
      <c r="AB1226" s="83"/>
      <c r="AC1226" s="83"/>
      <c r="AD1226" s="83"/>
      <c r="AE1226" s="83"/>
      <c r="AF1226" s="83"/>
      <c r="AG1226" s="83"/>
      <c r="AH1226" s="83"/>
      <c r="AI1226" s="83"/>
      <c r="AJ1226" s="83"/>
      <c r="AK1226" s="83"/>
      <c r="AL1226" s="83"/>
      <c r="AM1226" s="83"/>
      <c r="AN1226" s="83"/>
      <c r="AO1226" s="83"/>
      <c r="AP1226" s="83"/>
      <c r="AQ1226" s="83"/>
      <c r="AR1226" s="83"/>
      <c r="AS1226" s="83"/>
      <c r="AT1226" s="83"/>
      <c r="AU1226" s="83"/>
      <c r="AV1226" s="83"/>
      <c r="AW1226" s="83"/>
      <c r="AX1226" s="83"/>
      <c r="AY1226" s="83"/>
      <c r="AZ1226" s="83"/>
      <c r="BA1226" s="83"/>
      <c r="BB1226" s="83"/>
    </row>
    <row r="1227" spans="10:54" s="228" customFormat="1" x14ac:dyDescent="0.2">
      <c r="J1227" s="361"/>
      <c r="K1227" s="360"/>
      <c r="L1227" s="343"/>
      <c r="M1227" s="343"/>
      <c r="N1227" s="170"/>
      <c r="O1227" s="170"/>
      <c r="P1227" s="170"/>
      <c r="Q1227" s="170"/>
      <c r="R1227" s="170"/>
      <c r="S1227" s="170"/>
      <c r="T1227" s="327">
        <v>1226</v>
      </c>
      <c r="U1227" s="373" t="s">
        <v>1304</v>
      </c>
      <c r="V1227" s="376">
        <v>2</v>
      </c>
      <c r="X1227" s="270"/>
      <c r="Y1227" s="270"/>
      <c r="Z1227" s="376">
        <v>2</v>
      </c>
      <c r="AB1227" s="83"/>
      <c r="AC1227" s="83"/>
      <c r="AD1227" s="83"/>
      <c r="AE1227" s="83"/>
      <c r="AF1227" s="83"/>
      <c r="AG1227" s="83"/>
      <c r="AH1227" s="83"/>
      <c r="AI1227" s="83"/>
      <c r="AJ1227" s="83"/>
      <c r="AK1227" s="83"/>
      <c r="AL1227" s="83"/>
      <c r="AM1227" s="83"/>
      <c r="AN1227" s="83"/>
      <c r="AO1227" s="83"/>
      <c r="AP1227" s="83"/>
      <c r="AQ1227" s="83"/>
      <c r="AR1227" s="83"/>
      <c r="AS1227" s="83"/>
      <c r="AT1227" s="83"/>
      <c r="AU1227" s="83"/>
      <c r="AV1227" s="83"/>
      <c r="AW1227" s="83"/>
      <c r="AX1227" s="83"/>
      <c r="AY1227" s="83"/>
      <c r="AZ1227" s="83"/>
      <c r="BA1227" s="83"/>
      <c r="BB1227" s="83"/>
    </row>
    <row r="1228" spans="10:54" s="228" customFormat="1" x14ac:dyDescent="0.2">
      <c r="J1228" s="361"/>
      <c r="K1228" s="360"/>
      <c r="L1228" s="343"/>
      <c r="M1228" s="343"/>
      <c r="N1228" s="170"/>
      <c r="O1228" s="170"/>
      <c r="P1228" s="170"/>
      <c r="Q1228" s="170"/>
      <c r="R1228" s="170"/>
      <c r="S1228" s="170"/>
      <c r="T1228" s="327">
        <v>1227</v>
      </c>
      <c r="U1228" s="373" t="s">
        <v>1305</v>
      </c>
      <c r="V1228" s="376">
        <v>2</v>
      </c>
      <c r="X1228" s="270"/>
      <c r="Y1228" s="270"/>
      <c r="Z1228" s="376">
        <v>2</v>
      </c>
      <c r="AB1228" s="83"/>
      <c r="AC1228" s="83"/>
      <c r="AD1228" s="83"/>
      <c r="AE1228" s="83"/>
      <c r="AF1228" s="83"/>
      <c r="AG1228" s="83"/>
      <c r="AH1228" s="83"/>
      <c r="AI1228" s="83"/>
      <c r="AJ1228" s="83"/>
      <c r="AK1228" s="83"/>
      <c r="AL1228" s="83"/>
      <c r="AM1228" s="83"/>
      <c r="AN1228" s="83"/>
      <c r="AO1228" s="83"/>
      <c r="AP1228" s="83"/>
      <c r="AQ1228" s="83"/>
      <c r="AR1228" s="83"/>
      <c r="AS1228" s="83"/>
      <c r="AT1228" s="83"/>
      <c r="AU1228" s="83"/>
      <c r="AV1228" s="83"/>
      <c r="AW1228" s="83"/>
      <c r="AX1228" s="83"/>
      <c r="AY1228" s="83"/>
      <c r="AZ1228" s="83"/>
      <c r="BA1228" s="83"/>
      <c r="BB1228" s="83"/>
    </row>
    <row r="1229" spans="10:54" s="228" customFormat="1" x14ac:dyDescent="0.2">
      <c r="J1229" s="361"/>
      <c r="K1229" s="360"/>
      <c r="L1229" s="343"/>
      <c r="M1229" s="343"/>
      <c r="N1229" s="170"/>
      <c r="O1229" s="170"/>
      <c r="P1229" s="170"/>
      <c r="Q1229" s="170"/>
      <c r="R1229" s="170"/>
      <c r="S1229" s="170"/>
      <c r="T1229" s="327">
        <v>1228</v>
      </c>
      <c r="U1229" s="373" t="s">
        <v>1306</v>
      </c>
      <c r="V1229" s="376">
        <v>3</v>
      </c>
      <c r="X1229" s="270"/>
      <c r="Y1229" s="270"/>
      <c r="Z1229" s="376">
        <v>3</v>
      </c>
      <c r="AB1229" s="83"/>
      <c r="AC1229" s="83"/>
      <c r="AD1229" s="83"/>
      <c r="AE1229" s="83"/>
      <c r="AF1229" s="83"/>
      <c r="AG1229" s="83"/>
      <c r="AH1229" s="83"/>
      <c r="AI1229" s="83"/>
      <c r="AJ1229" s="83"/>
      <c r="AK1229" s="83"/>
      <c r="AL1229" s="83"/>
      <c r="AM1229" s="83"/>
      <c r="AN1229" s="83"/>
      <c r="AO1229" s="83"/>
      <c r="AP1229" s="83"/>
      <c r="AQ1229" s="83"/>
      <c r="AR1229" s="83"/>
      <c r="AS1229" s="83"/>
      <c r="AT1229" s="83"/>
      <c r="AU1229" s="83"/>
      <c r="AV1229" s="83"/>
      <c r="AW1229" s="83"/>
      <c r="AX1229" s="83"/>
      <c r="AY1229" s="83"/>
      <c r="AZ1229" s="83"/>
      <c r="BA1229" s="83"/>
      <c r="BB1229" s="83"/>
    </row>
    <row r="1230" spans="10:54" s="228" customFormat="1" x14ac:dyDescent="0.2">
      <c r="J1230" s="361"/>
      <c r="K1230" s="360"/>
      <c r="L1230" s="343"/>
      <c r="M1230" s="343"/>
      <c r="N1230" s="170"/>
      <c r="O1230" s="170"/>
      <c r="P1230" s="170"/>
      <c r="Q1230" s="170"/>
      <c r="R1230" s="170"/>
      <c r="S1230" s="170"/>
      <c r="T1230" s="327">
        <v>1229</v>
      </c>
      <c r="U1230" s="373" t="s">
        <v>1307</v>
      </c>
      <c r="V1230" s="376">
        <v>3</v>
      </c>
      <c r="X1230" s="270"/>
      <c r="Y1230" s="270"/>
      <c r="Z1230" s="376">
        <v>3</v>
      </c>
      <c r="AB1230" s="83"/>
      <c r="AC1230" s="83"/>
      <c r="AD1230" s="83"/>
      <c r="AE1230" s="83"/>
      <c r="AF1230" s="83"/>
      <c r="AG1230" s="83"/>
      <c r="AH1230" s="83"/>
      <c r="AI1230" s="83"/>
      <c r="AJ1230" s="83"/>
      <c r="AK1230" s="83"/>
      <c r="AL1230" s="83"/>
      <c r="AM1230" s="83"/>
      <c r="AN1230" s="83"/>
      <c r="AO1230" s="83"/>
      <c r="AP1230" s="83"/>
      <c r="AQ1230" s="83"/>
      <c r="AR1230" s="83"/>
      <c r="AS1230" s="83"/>
      <c r="AT1230" s="83"/>
      <c r="AU1230" s="83"/>
      <c r="AV1230" s="83"/>
      <c r="AW1230" s="83"/>
      <c r="AX1230" s="83"/>
      <c r="AY1230" s="83"/>
      <c r="AZ1230" s="83"/>
      <c r="BA1230" s="83"/>
      <c r="BB1230" s="83"/>
    </row>
    <row r="1231" spans="10:54" s="228" customFormat="1" x14ac:dyDescent="0.2">
      <c r="J1231" s="361"/>
      <c r="K1231" s="360"/>
      <c r="L1231" s="343"/>
      <c r="M1231" s="343"/>
      <c r="N1231" s="170"/>
      <c r="O1231" s="170"/>
      <c r="P1231" s="170"/>
      <c r="Q1231" s="170"/>
      <c r="R1231" s="170"/>
      <c r="S1231" s="170"/>
      <c r="T1231" s="327">
        <v>1230</v>
      </c>
      <c r="U1231" s="373" t="s">
        <v>1308</v>
      </c>
      <c r="V1231" s="376">
        <v>1</v>
      </c>
      <c r="X1231" s="270"/>
      <c r="Y1231" s="270"/>
      <c r="Z1231" s="376">
        <v>1</v>
      </c>
      <c r="AB1231" s="83"/>
      <c r="AC1231" s="83"/>
      <c r="AD1231" s="83"/>
      <c r="AE1231" s="83"/>
      <c r="AF1231" s="83"/>
      <c r="AG1231" s="83"/>
      <c r="AH1231" s="83"/>
      <c r="AI1231" s="83"/>
      <c r="AJ1231" s="83"/>
      <c r="AK1231" s="83"/>
      <c r="AL1231" s="83"/>
      <c r="AM1231" s="83"/>
      <c r="AN1231" s="83"/>
      <c r="AO1231" s="83"/>
      <c r="AP1231" s="83"/>
      <c r="AQ1231" s="83"/>
      <c r="AR1231" s="83"/>
      <c r="AS1231" s="83"/>
      <c r="AT1231" s="83"/>
      <c r="AU1231" s="83"/>
      <c r="AV1231" s="83"/>
      <c r="AW1231" s="83"/>
      <c r="AX1231" s="83"/>
      <c r="AY1231" s="83"/>
      <c r="AZ1231" s="83"/>
      <c r="BA1231" s="83"/>
      <c r="BB1231" s="83"/>
    </row>
    <row r="1232" spans="10:54" s="228" customFormat="1" x14ac:dyDescent="0.2">
      <c r="J1232" s="361"/>
      <c r="K1232" s="360"/>
      <c r="L1232" s="343"/>
      <c r="M1232" s="343"/>
      <c r="N1232" s="170"/>
      <c r="O1232" s="170"/>
      <c r="P1232" s="170"/>
      <c r="Q1232" s="170"/>
      <c r="R1232" s="170"/>
      <c r="S1232" s="170"/>
      <c r="T1232" s="327">
        <v>1231</v>
      </c>
      <c r="U1232" s="373" t="s">
        <v>1309</v>
      </c>
      <c r="V1232" s="376">
        <v>3</v>
      </c>
      <c r="X1232" s="270"/>
      <c r="Y1232" s="270"/>
      <c r="Z1232" s="376">
        <v>3</v>
      </c>
      <c r="AB1232" s="83"/>
      <c r="AC1232" s="83"/>
      <c r="AD1232" s="83"/>
      <c r="AE1232" s="83"/>
      <c r="AF1232" s="83"/>
      <c r="AG1232" s="83"/>
      <c r="AH1232" s="83"/>
      <c r="AI1232" s="83"/>
      <c r="AJ1232" s="83"/>
      <c r="AK1232" s="83"/>
      <c r="AL1232" s="83"/>
      <c r="AM1232" s="83"/>
      <c r="AN1232" s="83"/>
      <c r="AO1232" s="83"/>
      <c r="AP1232" s="83"/>
      <c r="AQ1232" s="83"/>
      <c r="AR1232" s="83"/>
      <c r="AS1232" s="83"/>
      <c r="AT1232" s="83"/>
      <c r="AU1232" s="83"/>
      <c r="AV1232" s="83"/>
      <c r="AW1232" s="83"/>
      <c r="AX1232" s="83"/>
      <c r="AY1232" s="83"/>
      <c r="AZ1232" s="83"/>
      <c r="BA1232" s="83"/>
      <c r="BB1232" s="83"/>
    </row>
    <row r="1233" spans="10:54" s="228" customFormat="1" x14ac:dyDescent="0.2">
      <c r="J1233" s="361"/>
      <c r="K1233" s="360"/>
      <c r="L1233" s="343"/>
      <c r="M1233" s="343"/>
      <c r="N1233" s="170"/>
      <c r="O1233" s="170"/>
      <c r="P1233" s="170"/>
      <c r="Q1233" s="170"/>
      <c r="R1233" s="170"/>
      <c r="S1233" s="170"/>
      <c r="T1233" s="327">
        <v>1232</v>
      </c>
      <c r="U1233" s="373" t="s">
        <v>1310</v>
      </c>
      <c r="V1233" s="376">
        <v>2</v>
      </c>
      <c r="X1233" s="270"/>
      <c r="Y1233" s="270"/>
      <c r="Z1233" s="376">
        <v>2</v>
      </c>
      <c r="AB1233" s="83"/>
      <c r="AC1233" s="83"/>
      <c r="AD1233" s="83"/>
      <c r="AE1233" s="83"/>
      <c r="AF1233" s="83"/>
      <c r="AG1233" s="83"/>
      <c r="AH1233" s="83"/>
      <c r="AI1233" s="83"/>
      <c r="AJ1233" s="83"/>
      <c r="AK1233" s="83"/>
      <c r="AL1233" s="83"/>
      <c r="AM1233" s="83"/>
      <c r="AN1233" s="83"/>
      <c r="AO1233" s="83"/>
      <c r="AP1233" s="83"/>
      <c r="AQ1233" s="83"/>
      <c r="AR1233" s="83"/>
      <c r="AS1233" s="83"/>
      <c r="AT1233" s="83"/>
      <c r="AU1233" s="83"/>
      <c r="AV1233" s="83"/>
      <c r="AW1233" s="83"/>
      <c r="AX1233" s="83"/>
      <c r="AY1233" s="83"/>
      <c r="AZ1233" s="83"/>
      <c r="BA1233" s="83"/>
      <c r="BB1233" s="83"/>
    </row>
    <row r="1234" spans="10:54" s="228" customFormat="1" x14ac:dyDescent="0.2">
      <c r="J1234" s="361"/>
      <c r="K1234" s="360"/>
      <c r="L1234" s="343"/>
      <c r="M1234" s="343"/>
      <c r="N1234" s="170"/>
      <c r="O1234" s="170"/>
      <c r="P1234" s="170"/>
      <c r="Q1234" s="170"/>
      <c r="R1234" s="170"/>
      <c r="S1234" s="170"/>
      <c r="T1234" s="327">
        <v>1233</v>
      </c>
      <c r="U1234" s="373" t="s">
        <v>1311</v>
      </c>
      <c r="V1234" s="376">
        <v>2</v>
      </c>
      <c r="X1234" s="270"/>
      <c r="Y1234" s="270"/>
      <c r="Z1234" s="376">
        <v>2</v>
      </c>
      <c r="AB1234" s="83"/>
      <c r="AC1234" s="83"/>
      <c r="AD1234" s="83"/>
      <c r="AE1234" s="83"/>
      <c r="AF1234" s="83"/>
      <c r="AG1234" s="83"/>
      <c r="AH1234" s="83"/>
      <c r="AI1234" s="83"/>
      <c r="AJ1234" s="83"/>
      <c r="AK1234" s="83"/>
      <c r="AL1234" s="83"/>
      <c r="AM1234" s="83"/>
      <c r="AN1234" s="83"/>
      <c r="AO1234" s="83"/>
      <c r="AP1234" s="83"/>
      <c r="AQ1234" s="83"/>
      <c r="AR1234" s="83"/>
      <c r="AS1234" s="83"/>
      <c r="AT1234" s="83"/>
      <c r="AU1234" s="83"/>
      <c r="AV1234" s="83"/>
      <c r="AW1234" s="83"/>
      <c r="AX1234" s="83"/>
      <c r="AY1234" s="83"/>
      <c r="AZ1234" s="83"/>
      <c r="BA1234" s="83"/>
      <c r="BB1234" s="83"/>
    </row>
    <row r="1235" spans="10:54" s="228" customFormat="1" x14ac:dyDescent="0.2">
      <c r="J1235" s="361"/>
      <c r="K1235" s="360"/>
      <c r="L1235" s="343"/>
      <c r="M1235" s="343"/>
      <c r="N1235" s="170"/>
      <c r="O1235" s="170"/>
      <c r="P1235" s="170"/>
      <c r="Q1235" s="170"/>
      <c r="R1235" s="170"/>
      <c r="S1235" s="170"/>
      <c r="T1235" s="327">
        <v>1234</v>
      </c>
      <c r="U1235" s="373" t="s">
        <v>1312</v>
      </c>
      <c r="V1235" s="376">
        <v>2</v>
      </c>
      <c r="X1235" s="270"/>
      <c r="Y1235" s="270"/>
      <c r="Z1235" s="376">
        <v>2</v>
      </c>
      <c r="AB1235" s="83"/>
      <c r="AC1235" s="83"/>
      <c r="AD1235" s="83"/>
      <c r="AE1235" s="83"/>
      <c r="AF1235" s="83"/>
      <c r="AG1235" s="83"/>
      <c r="AH1235" s="83"/>
      <c r="AI1235" s="83"/>
      <c r="AJ1235" s="83"/>
      <c r="AK1235" s="83"/>
      <c r="AL1235" s="83"/>
      <c r="AM1235" s="83"/>
      <c r="AN1235" s="83"/>
      <c r="AO1235" s="83"/>
      <c r="AP1235" s="83"/>
      <c r="AQ1235" s="83"/>
      <c r="AR1235" s="83"/>
      <c r="AS1235" s="83"/>
      <c r="AT1235" s="83"/>
      <c r="AU1235" s="83"/>
      <c r="AV1235" s="83"/>
      <c r="AW1235" s="83"/>
      <c r="AX1235" s="83"/>
      <c r="AY1235" s="83"/>
      <c r="AZ1235" s="83"/>
      <c r="BA1235" s="83"/>
      <c r="BB1235" s="83"/>
    </row>
    <row r="1236" spans="10:54" s="228" customFormat="1" x14ac:dyDescent="0.2">
      <c r="J1236" s="361"/>
      <c r="K1236" s="360"/>
      <c r="L1236" s="343"/>
      <c r="M1236" s="343"/>
      <c r="N1236" s="170"/>
      <c r="O1236" s="170"/>
      <c r="P1236" s="170"/>
      <c r="Q1236" s="170"/>
      <c r="R1236" s="170"/>
      <c r="S1236" s="170"/>
      <c r="T1236" s="327">
        <v>1235</v>
      </c>
      <c r="U1236" s="373" t="s">
        <v>1313</v>
      </c>
      <c r="V1236" s="376">
        <v>3</v>
      </c>
      <c r="X1236" s="270"/>
      <c r="Y1236" s="270"/>
      <c r="Z1236" s="376">
        <v>3</v>
      </c>
      <c r="AB1236" s="83"/>
      <c r="AC1236" s="83"/>
      <c r="AD1236" s="83"/>
      <c r="AE1236" s="83"/>
      <c r="AF1236" s="83"/>
      <c r="AG1236" s="83"/>
      <c r="AH1236" s="83"/>
      <c r="AI1236" s="83"/>
      <c r="AJ1236" s="83"/>
      <c r="AK1236" s="83"/>
      <c r="AL1236" s="83"/>
      <c r="AM1236" s="83"/>
      <c r="AN1236" s="83"/>
      <c r="AO1236" s="83"/>
      <c r="AP1236" s="83"/>
      <c r="AQ1236" s="83"/>
      <c r="AR1236" s="83"/>
      <c r="AS1236" s="83"/>
      <c r="AT1236" s="83"/>
      <c r="AU1236" s="83"/>
      <c r="AV1236" s="83"/>
      <c r="AW1236" s="83"/>
      <c r="AX1236" s="83"/>
      <c r="AY1236" s="83"/>
      <c r="AZ1236" s="83"/>
      <c r="BA1236" s="83"/>
      <c r="BB1236" s="83"/>
    </row>
    <row r="1237" spans="10:54" s="228" customFormat="1" x14ac:dyDescent="0.2">
      <c r="J1237" s="361"/>
      <c r="K1237" s="360"/>
      <c r="L1237" s="343"/>
      <c r="M1237" s="343"/>
      <c r="N1237" s="170"/>
      <c r="O1237" s="170"/>
      <c r="P1237" s="170"/>
      <c r="Q1237" s="170"/>
      <c r="R1237" s="170"/>
      <c r="S1237" s="170"/>
      <c r="T1237" s="327">
        <v>1236</v>
      </c>
      <c r="U1237" s="373" t="s">
        <v>1314</v>
      </c>
      <c r="V1237" s="376">
        <v>3</v>
      </c>
      <c r="X1237" s="270"/>
      <c r="Y1237" s="270"/>
      <c r="Z1237" s="376">
        <v>3</v>
      </c>
      <c r="AB1237" s="83"/>
      <c r="AC1237" s="83"/>
      <c r="AD1237" s="83"/>
      <c r="AE1237" s="83"/>
      <c r="AF1237" s="83"/>
      <c r="AG1237" s="83"/>
      <c r="AH1237" s="83"/>
      <c r="AI1237" s="83"/>
      <c r="AJ1237" s="83"/>
      <c r="AK1237" s="83"/>
      <c r="AL1237" s="83"/>
      <c r="AM1237" s="83"/>
      <c r="AN1237" s="83"/>
      <c r="AO1237" s="83"/>
      <c r="AP1237" s="83"/>
      <c r="AQ1237" s="83"/>
      <c r="AR1237" s="83"/>
      <c r="AS1237" s="83"/>
      <c r="AT1237" s="83"/>
      <c r="AU1237" s="83"/>
      <c r="AV1237" s="83"/>
      <c r="AW1237" s="83"/>
      <c r="AX1237" s="83"/>
      <c r="AY1237" s="83"/>
      <c r="AZ1237" s="83"/>
      <c r="BA1237" s="83"/>
      <c r="BB1237" s="83"/>
    </row>
    <row r="1238" spans="10:54" s="228" customFormat="1" x14ac:dyDescent="0.2">
      <c r="J1238" s="361"/>
      <c r="K1238" s="360"/>
      <c r="L1238" s="343"/>
      <c r="M1238" s="343"/>
      <c r="N1238" s="170"/>
      <c r="O1238" s="170"/>
      <c r="P1238" s="170"/>
      <c r="Q1238" s="170"/>
      <c r="R1238" s="170"/>
      <c r="S1238" s="170"/>
      <c r="T1238" s="327">
        <v>1237</v>
      </c>
      <c r="U1238" s="373" t="s">
        <v>1315</v>
      </c>
      <c r="V1238" s="376">
        <v>3</v>
      </c>
      <c r="X1238" s="270"/>
      <c r="Y1238" s="270"/>
      <c r="Z1238" s="376">
        <v>3</v>
      </c>
      <c r="AB1238" s="83"/>
      <c r="AC1238" s="83"/>
      <c r="AD1238" s="83"/>
      <c r="AE1238" s="83"/>
      <c r="AF1238" s="83"/>
      <c r="AG1238" s="83"/>
      <c r="AH1238" s="83"/>
      <c r="AI1238" s="83"/>
      <c r="AJ1238" s="83"/>
      <c r="AK1238" s="83"/>
      <c r="AL1238" s="83"/>
      <c r="AM1238" s="83"/>
      <c r="AN1238" s="83"/>
      <c r="AO1238" s="83"/>
      <c r="AP1238" s="83"/>
      <c r="AQ1238" s="83"/>
      <c r="AR1238" s="83"/>
      <c r="AS1238" s="83"/>
      <c r="AT1238" s="83"/>
      <c r="AU1238" s="83"/>
      <c r="AV1238" s="83"/>
      <c r="AW1238" s="83"/>
      <c r="AX1238" s="83"/>
      <c r="AY1238" s="83"/>
      <c r="AZ1238" s="83"/>
      <c r="BA1238" s="83"/>
      <c r="BB1238" s="83"/>
    </row>
    <row r="1239" spans="10:54" s="228" customFormat="1" x14ac:dyDescent="0.2">
      <c r="J1239" s="361"/>
      <c r="K1239" s="360"/>
      <c r="L1239" s="343"/>
      <c r="M1239" s="343"/>
      <c r="N1239" s="170"/>
      <c r="O1239" s="170"/>
      <c r="P1239" s="170"/>
      <c r="Q1239" s="170"/>
      <c r="R1239" s="170"/>
      <c r="S1239" s="170"/>
      <c r="T1239" s="327">
        <v>1238</v>
      </c>
      <c r="U1239" s="373" t="s">
        <v>1316</v>
      </c>
      <c r="V1239" s="376">
        <v>3</v>
      </c>
      <c r="X1239" s="270"/>
      <c r="Y1239" s="270"/>
      <c r="Z1239" s="376">
        <v>3</v>
      </c>
      <c r="AB1239" s="83"/>
      <c r="AC1239" s="83"/>
      <c r="AD1239" s="83"/>
      <c r="AE1239" s="83"/>
      <c r="AF1239" s="83"/>
      <c r="AG1239" s="83"/>
      <c r="AH1239" s="83"/>
      <c r="AI1239" s="83"/>
      <c r="AJ1239" s="83"/>
      <c r="AK1239" s="83"/>
      <c r="AL1239" s="83"/>
      <c r="AM1239" s="83"/>
      <c r="AN1239" s="83"/>
      <c r="AO1239" s="83"/>
      <c r="AP1239" s="83"/>
      <c r="AQ1239" s="83"/>
      <c r="AR1239" s="83"/>
      <c r="AS1239" s="83"/>
      <c r="AT1239" s="83"/>
      <c r="AU1239" s="83"/>
      <c r="AV1239" s="83"/>
      <c r="AW1239" s="83"/>
      <c r="AX1239" s="83"/>
      <c r="AY1239" s="83"/>
      <c r="AZ1239" s="83"/>
      <c r="BA1239" s="83"/>
      <c r="BB1239" s="83"/>
    </row>
    <row r="1240" spans="10:54" s="228" customFormat="1" x14ac:dyDescent="0.2">
      <c r="J1240" s="361"/>
      <c r="K1240" s="360"/>
      <c r="L1240" s="343"/>
      <c r="M1240" s="343"/>
      <c r="N1240" s="170"/>
      <c r="O1240" s="170"/>
      <c r="P1240" s="170"/>
      <c r="Q1240" s="170"/>
      <c r="R1240" s="170"/>
      <c r="S1240" s="170"/>
      <c r="T1240" s="327">
        <v>1239</v>
      </c>
      <c r="U1240" s="373" t="s">
        <v>1317</v>
      </c>
      <c r="V1240" s="376">
        <v>2</v>
      </c>
      <c r="X1240" s="270"/>
      <c r="Y1240" s="270"/>
      <c r="Z1240" s="376">
        <v>2</v>
      </c>
      <c r="AB1240" s="83"/>
      <c r="AC1240" s="83"/>
      <c r="AD1240" s="83"/>
      <c r="AE1240" s="83"/>
      <c r="AF1240" s="83"/>
      <c r="AG1240" s="83"/>
      <c r="AH1240" s="83"/>
      <c r="AI1240" s="83"/>
      <c r="AJ1240" s="83"/>
      <c r="AK1240" s="83"/>
      <c r="AL1240" s="83"/>
      <c r="AM1240" s="83"/>
      <c r="AN1240" s="83"/>
      <c r="AO1240" s="83"/>
      <c r="AP1240" s="83"/>
      <c r="AQ1240" s="83"/>
      <c r="AR1240" s="83"/>
      <c r="AS1240" s="83"/>
      <c r="AT1240" s="83"/>
      <c r="AU1240" s="83"/>
      <c r="AV1240" s="83"/>
      <c r="AW1240" s="83"/>
      <c r="AX1240" s="83"/>
      <c r="AY1240" s="83"/>
      <c r="AZ1240" s="83"/>
      <c r="BA1240" s="83"/>
      <c r="BB1240" s="83"/>
    </row>
    <row r="1241" spans="10:54" s="228" customFormat="1" x14ac:dyDescent="0.2">
      <c r="J1241" s="361"/>
      <c r="K1241" s="360"/>
      <c r="L1241" s="343"/>
      <c r="M1241" s="343"/>
      <c r="N1241" s="170"/>
      <c r="O1241" s="170"/>
      <c r="P1241" s="170"/>
      <c r="Q1241" s="170"/>
      <c r="R1241" s="170"/>
      <c r="S1241" s="170"/>
      <c r="T1241" s="327">
        <v>1240</v>
      </c>
      <c r="U1241" s="373" t="s">
        <v>1318</v>
      </c>
      <c r="V1241" s="376">
        <v>2</v>
      </c>
      <c r="X1241" s="270"/>
      <c r="Y1241" s="270"/>
      <c r="Z1241" s="376">
        <v>2</v>
      </c>
      <c r="AB1241" s="83"/>
      <c r="AC1241" s="83"/>
      <c r="AD1241" s="83"/>
      <c r="AE1241" s="83"/>
      <c r="AF1241" s="83"/>
      <c r="AG1241" s="83"/>
      <c r="AH1241" s="83"/>
      <c r="AI1241" s="83"/>
      <c r="AJ1241" s="83"/>
      <c r="AK1241" s="83"/>
      <c r="AL1241" s="83"/>
      <c r="AM1241" s="83"/>
      <c r="AN1241" s="83"/>
      <c r="AO1241" s="83"/>
      <c r="AP1241" s="83"/>
      <c r="AQ1241" s="83"/>
      <c r="AR1241" s="83"/>
      <c r="AS1241" s="83"/>
      <c r="AT1241" s="83"/>
      <c r="AU1241" s="83"/>
      <c r="AV1241" s="83"/>
      <c r="AW1241" s="83"/>
      <c r="AX1241" s="83"/>
      <c r="AY1241" s="83"/>
      <c r="AZ1241" s="83"/>
      <c r="BA1241" s="83"/>
      <c r="BB1241" s="83"/>
    </row>
    <row r="1242" spans="10:54" s="228" customFormat="1" x14ac:dyDescent="0.2">
      <c r="J1242" s="361"/>
      <c r="K1242" s="360"/>
      <c r="L1242" s="343"/>
      <c r="M1242" s="343"/>
      <c r="N1242" s="170"/>
      <c r="O1242" s="170"/>
      <c r="P1242" s="170"/>
      <c r="Q1242" s="170"/>
      <c r="R1242" s="170"/>
      <c r="S1242" s="170"/>
      <c r="T1242" s="327">
        <v>1241</v>
      </c>
      <c r="U1242" s="373" t="s">
        <v>1319</v>
      </c>
      <c r="V1242" s="376">
        <v>2</v>
      </c>
      <c r="X1242" s="270"/>
      <c r="Y1242" s="270"/>
      <c r="Z1242" s="376">
        <v>2</v>
      </c>
      <c r="AB1242" s="83"/>
      <c r="AC1242" s="83"/>
      <c r="AD1242" s="83"/>
      <c r="AE1242" s="83"/>
      <c r="AF1242" s="83"/>
      <c r="AG1242" s="83"/>
      <c r="AH1242" s="83"/>
      <c r="AI1242" s="83"/>
      <c r="AJ1242" s="83"/>
      <c r="AK1242" s="83"/>
      <c r="AL1242" s="83"/>
      <c r="AM1242" s="83"/>
      <c r="AN1242" s="83"/>
      <c r="AO1242" s="83"/>
      <c r="AP1242" s="83"/>
      <c r="AQ1242" s="83"/>
      <c r="AR1242" s="83"/>
      <c r="AS1242" s="83"/>
      <c r="AT1242" s="83"/>
      <c r="AU1242" s="83"/>
      <c r="AV1242" s="83"/>
      <c r="AW1242" s="83"/>
      <c r="AX1242" s="83"/>
      <c r="AY1242" s="83"/>
      <c r="AZ1242" s="83"/>
      <c r="BA1242" s="83"/>
      <c r="BB1242" s="83"/>
    </row>
    <row r="1243" spans="10:54" s="228" customFormat="1" x14ac:dyDescent="0.2">
      <c r="J1243" s="361"/>
      <c r="K1243" s="360"/>
      <c r="L1243" s="343"/>
      <c r="M1243" s="343"/>
      <c r="N1243" s="170"/>
      <c r="O1243" s="170"/>
      <c r="P1243" s="170"/>
      <c r="Q1243" s="170"/>
      <c r="R1243" s="170"/>
      <c r="S1243" s="170"/>
      <c r="T1243" s="327">
        <v>1242</v>
      </c>
      <c r="U1243" s="373" t="s">
        <v>1320</v>
      </c>
      <c r="V1243" s="376">
        <v>2</v>
      </c>
      <c r="X1243" s="270"/>
      <c r="Y1243" s="270"/>
      <c r="Z1243" s="376">
        <v>2</v>
      </c>
      <c r="AB1243" s="83"/>
      <c r="AC1243" s="83"/>
      <c r="AD1243" s="83"/>
      <c r="AE1243" s="83"/>
      <c r="AF1243" s="83"/>
      <c r="AG1243" s="83"/>
      <c r="AH1243" s="83"/>
      <c r="AI1243" s="83"/>
      <c r="AJ1243" s="83"/>
      <c r="AK1243" s="83"/>
      <c r="AL1243" s="83"/>
      <c r="AM1243" s="83"/>
      <c r="AN1243" s="83"/>
      <c r="AO1243" s="83"/>
      <c r="AP1243" s="83"/>
      <c r="AQ1243" s="83"/>
      <c r="AR1243" s="83"/>
      <c r="AS1243" s="83"/>
      <c r="AT1243" s="83"/>
      <c r="AU1243" s="83"/>
      <c r="AV1243" s="83"/>
      <c r="AW1243" s="83"/>
      <c r="AX1243" s="83"/>
      <c r="AY1243" s="83"/>
      <c r="AZ1243" s="83"/>
      <c r="BA1243" s="83"/>
      <c r="BB1243" s="83"/>
    </row>
    <row r="1244" spans="10:54" s="228" customFormat="1" x14ac:dyDescent="0.2">
      <c r="J1244" s="361"/>
      <c r="K1244" s="360"/>
      <c r="L1244" s="343"/>
      <c r="M1244" s="343"/>
      <c r="N1244" s="170"/>
      <c r="O1244" s="170"/>
      <c r="P1244" s="170"/>
      <c r="Q1244" s="170"/>
      <c r="R1244" s="170"/>
      <c r="S1244" s="170"/>
      <c r="T1244" s="327">
        <v>1243</v>
      </c>
      <c r="U1244" s="373" t="s">
        <v>1321</v>
      </c>
      <c r="V1244" s="376">
        <v>2</v>
      </c>
      <c r="X1244" s="270"/>
      <c r="Y1244" s="270"/>
      <c r="Z1244" s="376">
        <v>2</v>
      </c>
      <c r="AB1244" s="83"/>
      <c r="AC1244" s="83"/>
      <c r="AD1244" s="83"/>
      <c r="AE1244" s="83"/>
      <c r="AF1244" s="83"/>
      <c r="AG1244" s="83"/>
      <c r="AH1244" s="83"/>
      <c r="AI1244" s="83"/>
      <c r="AJ1244" s="83"/>
      <c r="AK1244" s="83"/>
      <c r="AL1244" s="83"/>
      <c r="AM1244" s="83"/>
      <c r="AN1244" s="83"/>
      <c r="AO1244" s="83"/>
      <c r="AP1244" s="83"/>
      <c r="AQ1244" s="83"/>
      <c r="AR1244" s="83"/>
      <c r="AS1244" s="83"/>
      <c r="AT1244" s="83"/>
      <c r="AU1244" s="83"/>
      <c r="AV1244" s="83"/>
      <c r="AW1244" s="83"/>
      <c r="AX1244" s="83"/>
      <c r="AY1244" s="83"/>
      <c r="AZ1244" s="83"/>
      <c r="BA1244" s="83"/>
      <c r="BB1244" s="83"/>
    </row>
    <row r="1245" spans="10:54" s="228" customFormat="1" x14ac:dyDescent="0.2">
      <c r="J1245" s="361"/>
      <c r="K1245" s="360"/>
      <c r="L1245" s="343"/>
      <c r="M1245" s="343"/>
      <c r="N1245" s="170"/>
      <c r="O1245" s="170"/>
      <c r="P1245" s="170"/>
      <c r="Q1245" s="170"/>
      <c r="R1245" s="170"/>
      <c r="S1245" s="170"/>
      <c r="T1245" s="327">
        <v>1244</v>
      </c>
      <c r="U1245" s="373" t="s">
        <v>1322</v>
      </c>
      <c r="V1245" s="376">
        <v>2</v>
      </c>
      <c r="X1245" s="270"/>
      <c r="Y1245" s="270"/>
      <c r="Z1245" s="376">
        <v>2</v>
      </c>
      <c r="AB1245" s="83"/>
      <c r="AC1245" s="83"/>
      <c r="AD1245" s="83"/>
      <c r="AE1245" s="83"/>
      <c r="AF1245" s="83"/>
      <c r="AG1245" s="83"/>
      <c r="AH1245" s="83"/>
      <c r="AI1245" s="83"/>
      <c r="AJ1245" s="83"/>
      <c r="AK1245" s="83"/>
      <c r="AL1245" s="83"/>
      <c r="AM1245" s="83"/>
      <c r="AN1245" s="83"/>
      <c r="AO1245" s="83"/>
      <c r="AP1245" s="83"/>
      <c r="AQ1245" s="83"/>
      <c r="AR1245" s="83"/>
      <c r="AS1245" s="83"/>
      <c r="AT1245" s="83"/>
      <c r="AU1245" s="83"/>
      <c r="AV1245" s="83"/>
      <c r="AW1245" s="83"/>
      <c r="AX1245" s="83"/>
      <c r="AY1245" s="83"/>
      <c r="AZ1245" s="83"/>
      <c r="BA1245" s="83"/>
      <c r="BB1245" s="83"/>
    </row>
    <row r="1246" spans="10:54" s="228" customFormat="1" x14ac:dyDescent="0.2">
      <c r="J1246" s="361"/>
      <c r="K1246" s="360"/>
      <c r="L1246" s="343"/>
      <c r="M1246" s="343"/>
      <c r="N1246" s="170"/>
      <c r="O1246" s="170"/>
      <c r="P1246" s="170"/>
      <c r="Q1246" s="170"/>
      <c r="R1246" s="170"/>
      <c r="S1246" s="170"/>
      <c r="T1246" s="327">
        <v>1245</v>
      </c>
      <c r="U1246" s="373" t="s">
        <v>1323</v>
      </c>
      <c r="V1246" s="376">
        <v>3</v>
      </c>
      <c r="X1246" s="270"/>
      <c r="Y1246" s="270"/>
      <c r="Z1246" s="376">
        <v>3</v>
      </c>
      <c r="AB1246" s="83"/>
      <c r="AC1246" s="83"/>
      <c r="AD1246" s="83"/>
      <c r="AE1246" s="83"/>
      <c r="AF1246" s="83"/>
      <c r="AG1246" s="83"/>
      <c r="AH1246" s="83"/>
      <c r="AI1246" s="83"/>
      <c r="AJ1246" s="83"/>
      <c r="AK1246" s="83"/>
      <c r="AL1246" s="83"/>
      <c r="AM1246" s="83"/>
      <c r="AN1246" s="83"/>
      <c r="AO1246" s="83"/>
      <c r="AP1246" s="83"/>
      <c r="AQ1246" s="83"/>
      <c r="AR1246" s="83"/>
      <c r="AS1246" s="83"/>
      <c r="AT1246" s="83"/>
      <c r="AU1246" s="83"/>
      <c r="AV1246" s="83"/>
      <c r="AW1246" s="83"/>
      <c r="AX1246" s="83"/>
      <c r="AY1246" s="83"/>
      <c r="AZ1246" s="83"/>
      <c r="BA1246" s="83"/>
      <c r="BB1246" s="83"/>
    </row>
    <row r="1247" spans="10:54" s="228" customFormat="1" x14ac:dyDescent="0.2">
      <c r="J1247" s="361"/>
      <c r="K1247" s="360"/>
      <c r="L1247" s="343"/>
      <c r="M1247" s="343"/>
      <c r="N1247" s="170"/>
      <c r="O1247" s="170"/>
      <c r="P1247" s="170"/>
      <c r="Q1247" s="170"/>
      <c r="R1247" s="170"/>
      <c r="S1247" s="170"/>
      <c r="T1247" s="327">
        <v>1246</v>
      </c>
      <c r="U1247" s="373" t="s">
        <v>1324</v>
      </c>
      <c r="V1247" s="376">
        <v>3</v>
      </c>
      <c r="X1247" s="270"/>
      <c r="Y1247" s="270"/>
      <c r="Z1247" s="376">
        <v>3</v>
      </c>
      <c r="AB1247" s="83"/>
      <c r="AC1247" s="83"/>
      <c r="AD1247" s="83"/>
      <c r="AE1247" s="83"/>
      <c r="AF1247" s="83"/>
      <c r="AG1247" s="83"/>
      <c r="AH1247" s="83"/>
      <c r="AI1247" s="83"/>
      <c r="AJ1247" s="83"/>
      <c r="AK1247" s="83"/>
      <c r="AL1247" s="83"/>
      <c r="AM1247" s="83"/>
      <c r="AN1247" s="83"/>
      <c r="AO1247" s="83"/>
      <c r="AP1247" s="83"/>
      <c r="AQ1247" s="83"/>
      <c r="AR1247" s="83"/>
      <c r="AS1247" s="83"/>
      <c r="AT1247" s="83"/>
      <c r="AU1247" s="83"/>
      <c r="AV1247" s="83"/>
      <c r="AW1247" s="83"/>
      <c r="AX1247" s="83"/>
      <c r="AY1247" s="83"/>
      <c r="AZ1247" s="83"/>
      <c r="BA1247" s="83"/>
      <c r="BB1247" s="83"/>
    </row>
    <row r="1248" spans="10:54" s="228" customFormat="1" x14ac:dyDescent="0.2">
      <c r="J1248" s="361"/>
      <c r="K1248" s="360"/>
      <c r="L1248" s="343"/>
      <c r="M1248" s="343"/>
      <c r="N1248" s="170"/>
      <c r="O1248" s="170"/>
      <c r="P1248" s="170"/>
      <c r="Q1248" s="170"/>
      <c r="R1248" s="170"/>
      <c r="S1248" s="170"/>
      <c r="T1248" s="327">
        <v>1247</v>
      </c>
      <c r="U1248" s="373" t="s">
        <v>1325</v>
      </c>
      <c r="V1248" s="376">
        <v>3</v>
      </c>
      <c r="X1248" s="270"/>
      <c r="Y1248" s="270"/>
      <c r="Z1248" s="376">
        <v>3</v>
      </c>
      <c r="AB1248" s="83"/>
      <c r="AC1248" s="83"/>
      <c r="AD1248" s="83"/>
      <c r="AE1248" s="83"/>
      <c r="AF1248" s="83"/>
      <c r="AG1248" s="83"/>
      <c r="AH1248" s="83"/>
      <c r="AI1248" s="83"/>
      <c r="AJ1248" s="83"/>
      <c r="AK1248" s="83"/>
      <c r="AL1248" s="83"/>
      <c r="AM1248" s="83"/>
      <c r="AN1248" s="83"/>
      <c r="AO1248" s="83"/>
      <c r="AP1248" s="83"/>
      <c r="AQ1248" s="83"/>
      <c r="AR1248" s="83"/>
      <c r="AS1248" s="83"/>
      <c r="AT1248" s="83"/>
      <c r="AU1248" s="83"/>
      <c r="AV1248" s="83"/>
      <c r="AW1248" s="83"/>
      <c r="AX1248" s="83"/>
      <c r="AY1248" s="83"/>
      <c r="AZ1248" s="83"/>
      <c r="BA1248" s="83"/>
      <c r="BB1248" s="83"/>
    </row>
    <row r="1249" spans="10:54" s="228" customFormat="1" x14ac:dyDescent="0.2">
      <c r="J1249" s="361"/>
      <c r="K1249" s="360"/>
      <c r="L1249" s="343"/>
      <c r="M1249" s="343"/>
      <c r="N1249" s="170"/>
      <c r="O1249" s="170"/>
      <c r="P1249" s="170"/>
      <c r="Q1249" s="170"/>
      <c r="R1249" s="170"/>
      <c r="S1249" s="170"/>
      <c r="T1249" s="327">
        <v>1248</v>
      </c>
      <c r="U1249" s="373" t="s">
        <v>1326</v>
      </c>
      <c r="V1249" s="376">
        <v>3</v>
      </c>
      <c r="X1249" s="270"/>
      <c r="Y1249" s="270"/>
      <c r="Z1249" s="376">
        <v>3</v>
      </c>
      <c r="AB1249" s="83"/>
      <c r="AC1249" s="83"/>
      <c r="AD1249" s="83"/>
      <c r="AE1249" s="83"/>
      <c r="AF1249" s="83"/>
      <c r="AG1249" s="83"/>
      <c r="AH1249" s="83"/>
      <c r="AI1249" s="83"/>
      <c r="AJ1249" s="83"/>
      <c r="AK1249" s="83"/>
      <c r="AL1249" s="83"/>
      <c r="AM1249" s="83"/>
      <c r="AN1249" s="83"/>
      <c r="AO1249" s="83"/>
      <c r="AP1249" s="83"/>
      <c r="AQ1249" s="83"/>
      <c r="AR1249" s="83"/>
      <c r="AS1249" s="83"/>
      <c r="AT1249" s="83"/>
      <c r="AU1249" s="83"/>
      <c r="AV1249" s="83"/>
      <c r="AW1249" s="83"/>
      <c r="AX1249" s="83"/>
      <c r="AY1249" s="83"/>
      <c r="AZ1249" s="83"/>
      <c r="BA1249" s="83"/>
      <c r="BB1249" s="83"/>
    </row>
    <row r="1250" spans="10:54" s="228" customFormat="1" x14ac:dyDescent="0.2">
      <c r="J1250" s="361"/>
      <c r="K1250" s="360"/>
      <c r="L1250" s="343"/>
      <c r="M1250" s="343"/>
      <c r="N1250" s="170"/>
      <c r="O1250" s="170"/>
      <c r="P1250" s="170"/>
      <c r="Q1250" s="170"/>
      <c r="R1250" s="170"/>
      <c r="S1250" s="170"/>
      <c r="T1250" s="327">
        <v>1249</v>
      </c>
      <c r="U1250" s="373" t="s">
        <v>1327</v>
      </c>
      <c r="V1250" s="376">
        <v>2</v>
      </c>
      <c r="X1250" s="270"/>
      <c r="Y1250" s="270"/>
      <c r="Z1250" s="376">
        <v>2</v>
      </c>
      <c r="AB1250" s="83"/>
      <c r="AC1250" s="83"/>
      <c r="AD1250" s="83"/>
      <c r="AE1250" s="83"/>
      <c r="AF1250" s="83"/>
      <c r="AG1250" s="83"/>
      <c r="AH1250" s="83"/>
      <c r="AI1250" s="83"/>
      <c r="AJ1250" s="83"/>
      <c r="AK1250" s="83"/>
      <c r="AL1250" s="83"/>
      <c r="AM1250" s="83"/>
      <c r="AN1250" s="83"/>
      <c r="AO1250" s="83"/>
      <c r="AP1250" s="83"/>
      <c r="AQ1250" s="83"/>
      <c r="AR1250" s="83"/>
      <c r="AS1250" s="83"/>
      <c r="AT1250" s="83"/>
      <c r="AU1250" s="83"/>
      <c r="AV1250" s="83"/>
      <c r="AW1250" s="83"/>
      <c r="AX1250" s="83"/>
      <c r="AY1250" s="83"/>
      <c r="AZ1250" s="83"/>
      <c r="BA1250" s="83"/>
      <c r="BB1250" s="83"/>
    </row>
    <row r="1251" spans="10:54" s="228" customFormat="1" x14ac:dyDescent="0.2">
      <c r="J1251" s="361"/>
      <c r="K1251" s="360"/>
      <c r="L1251" s="343"/>
      <c r="M1251" s="343"/>
      <c r="N1251" s="170"/>
      <c r="O1251" s="170"/>
      <c r="P1251" s="170"/>
      <c r="Q1251" s="170"/>
      <c r="R1251" s="170"/>
      <c r="S1251" s="170"/>
      <c r="T1251" s="327">
        <v>1250</v>
      </c>
      <c r="U1251" s="373" t="s">
        <v>1328</v>
      </c>
      <c r="V1251" s="376">
        <v>3</v>
      </c>
      <c r="X1251" s="270"/>
      <c r="Y1251" s="270"/>
      <c r="Z1251" s="376">
        <v>3</v>
      </c>
      <c r="AB1251" s="83"/>
      <c r="AC1251" s="83"/>
      <c r="AD1251" s="83"/>
      <c r="AE1251" s="83"/>
      <c r="AF1251" s="83"/>
      <c r="AG1251" s="83"/>
      <c r="AH1251" s="83"/>
      <c r="AI1251" s="83"/>
      <c r="AJ1251" s="83"/>
      <c r="AK1251" s="83"/>
      <c r="AL1251" s="83"/>
      <c r="AM1251" s="83"/>
      <c r="AN1251" s="83"/>
      <c r="AO1251" s="83"/>
      <c r="AP1251" s="83"/>
      <c r="AQ1251" s="83"/>
      <c r="AR1251" s="83"/>
      <c r="AS1251" s="83"/>
      <c r="AT1251" s="83"/>
      <c r="AU1251" s="83"/>
      <c r="AV1251" s="83"/>
      <c r="AW1251" s="83"/>
      <c r="AX1251" s="83"/>
      <c r="AY1251" s="83"/>
      <c r="AZ1251" s="83"/>
      <c r="BA1251" s="83"/>
      <c r="BB1251" s="83"/>
    </row>
    <row r="1252" spans="10:54" s="228" customFormat="1" x14ac:dyDescent="0.2">
      <c r="J1252" s="361"/>
      <c r="K1252" s="360"/>
      <c r="L1252" s="343"/>
      <c r="M1252" s="343"/>
      <c r="N1252" s="170"/>
      <c r="O1252" s="170"/>
      <c r="P1252" s="170"/>
      <c r="Q1252" s="170"/>
      <c r="R1252" s="170"/>
      <c r="S1252" s="170"/>
      <c r="T1252" s="327">
        <v>1251</v>
      </c>
      <c r="U1252" s="373" t="s">
        <v>1329</v>
      </c>
      <c r="V1252" s="376">
        <v>3</v>
      </c>
      <c r="X1252" s="270"/>
      <c r="Y1252" s="270"/>
      <c r="Z1252" s="376">
        <v>3</v>
      </c>
      <c r="AB1252" s="83"/>
      <c r="AC1252" s="83"/>
      <c r="AD1252" s="83"/>
      <c r="AE1252" s="83"/>
      <c r="AF1252" s="83"/>
      <c r="AG1252" s="83"/>
      <c r="AH1252" s="83"/>
      <c r="AI1252" s="83"/>
      <c r="AJ1252" s="83"/>
      <c r="AK1252" s="83"/>
      <c r="AL1252" s="83"/>
      <c r="AM1252" s="83"/>
      <c r="AN1252" s="83"/>
      <c r="AO1252" s="83"/>
      <c r="AP1252" s="83"/>
      <c r="AQ1252" s="83"/>
      <c r="AR1252" s="83"/>
      <c r="AS1252" s="83"/>
      <c r="AT1252" s="83"/>
      <c r="AU1252" s="83"/>
      <c r="AV1252" s="83"/>
      <c r="AW1252" s="83"/>
      <c r="AX1252" s="83"/>
      <c r="AY1252" s="83"/>
      <c r="AZ1252" s="83"/>
      <c r="BA1252" s="83"/>
      <c r="BB1252" s="83"/>
    </row>
    <row r="1253" spans="10:54" s="228" customFormat="1" x14ac:dyDescent="0.2">
      <c r="J1253" s="361"/>
      <c r="K1253" s="360"/>
      <c r="L1253" s="343"/>
      <c r="M1253" s="343"/>
      <c r="N1253" s="170"/>
      <c r="O1253" s="170"/>
      <c r="P1253" s="170"/>
      <c r="Q1253" s="170"/>
      <c r="R1253" s="170"/>
      <c r="S1253" s="170"/>
      <c r="T1253" s="327">
        <v>1252</v>
      </c>
      <c r="U1253" s="373" t="s">
        <v>1330</v>
      </c>
      <c r="V1253" s="376">
        <v>2</v>
      </c>
      <c r="X1253" s="270"/>
      <c r="Y1253" s="270"/>
      <c r="Z1253" s="376">
        <v>2</v>
      </c>
      <c r="AB1253" s="83"/>
      <c r="AC1253" s="83"/>
      <c r="AD1253" s="83"/>
      <c r="AE1253" s="83"/>
      <c r="AF1253" s="83"/>
      <c r="AG1253" s="83"/>
      <c r="AH1253" s="83"/>
      <c r="AI1253" s="83"/>
      <c r="AJ1253" s="83"/>
      <c r="AK1253" s="83"/>
      <c r="AL1253" s="83"/>
      <c r="AM1253" s="83"/>
      <c r="AN1253" s="83"/>
      <c r="AO1253" s="83"/>
      <c r="AP1253" s="83"/>
      <c r="AQ1253" s="83"/>
      <c r="AR1253" s="83"/>
      <c r="AS1253" s="83"/>
      <c r="AT1253" s="83"/>
      <c r="AU1253" s="83"/>
      <c r="AV1253" s="83"/>
      <c r="AW1253" s="83"/>
      <c r="AX1253" s="83"/>
      <c r="AY1253" s="83"/>
      <c r="AZ1253" s="83"/>
      <c r="BA1253" s="83"/>
      <c r="BB1253" s="83"/>
    </row>
    <row r="1254" spans="10:54" s="228" customFormat="1" x14ac:dyDescent="0.2">
      <c r="J1254" s="361"/>
      <c r="K1254" s="360"/>
      <c r="L1254" s="343"/>
      <c r="M1254" s="343"/>
      <c r="N1254" s="170"/>
      <c r="O1254" s="170"/>
      <c r="P1254" s="170"/>
      <c r="Q1254" s="170"/>
      <c r="R1254" s="170"/>
      <c r="S1254" s="170"/>
      <c r="T1254" s="327">
        <v>1253</v>
      </c>
      <c r="U1254" s="373" t="s">
        <v>1331</v>
      </c>
      <c r="V1254" s="376">
        <v>2</v>
      </c>
      <c r="X1254" s="270"/>
      <c r="Y1254" s="270"/>
      <c r="Z1254" s="376">
        <v>2</v>
      </c>
      <c r="AB1254" s="83"/>
      <c r="AC1254" s="83"/>
      <c r="AD1254" s="83"/>
      <c r="AE1254" s="83"/>
      <c r="AF1254" s="83"/>
      <c r="AG1254" s="83"/>
      <c r="AH1254" s="83"/>
      <c r="AI1254" s="83"/>
      <c r="AJ1254" s="83"/>
      <c r="AK1254" s="83"/>
      <c r="AL1254" s="83"/>
      <c r="AM1254" s="83"/>
      <c r="AN1254" s="83"/>
      <c r="AO1254" s="83"/>
      <c r="AP1254" s="83"/>
      <c r="AQ1254" s="83"/>
      <c r="AR1254" s="83"/>
      <c r="AS1254" s="83"/>
      <c r="AT1254" s="83"/>
      <c r="AU1254" s="83"/>
      <c r="AV1254" s="83"/>
      <c r="AW1254" s="83"/>
      <c r="AX1254" s="83"/>
      <c r="AY1254" s="83"/>
      <c r="AZ1254" s="83"/>
      <c r="BA1254" s="83"/>
      <c r="BB1254" s="83"/>
    </row>
    <row r="1255" spans="10:54" s="228" customFormat="1" x14ac:dyDescent="0.2">
      <c r="J1255" s="361"/>
      <c r="K1255" s="360"/>
      <c r="L1255" s="343"/>
      <c r="M1255" s="343"/>
      <c r="N1255" s="170"/>
      <c r="O1255" s="170"/>
      <c r="P1255" s="170"/>
      <c r="Q1255" s="170"/>
      <c r="R1255" s="170"/>
      <c r="S1255" s="170"/>
      <c r="T1255" s="327">
        <v>1254</v>
      </c>
      <c r="U1255" s="373" t="s">
        <v>1332</v>
      </c>
      <c r="V1255" s="376">
        <v>2</v>
      </c>
      <c r="X1255" s="270"/>
      <c r="Y1255" s="270"/>
      <c r="Z1255" s="376">
        <v>2</v>
      </c>
      <c r="AB1255" s="83"/>
      <c r="AC1255" s="83"/>
      <c r="AD1255" s="83"/>
      <c r="AE1255" s="83"/>
      <c r="AF1255" s="83"/>
      <c r="AG1255" s="83"/>
      <c r="AH1255" s="83"/>
      <c r="AI1255" s="83"/>
      <c r="AJ1255" s="83"/>
      <c r="AK1255" s="83"/>
      <c r="AL1255" s="83"/>
      <c r="AM1255" s="83"/>
      <c r="AN1255" s="83"/>
      <c r="AO1255" s="83"/>
      <c r="AP1255" s="83"/>
      <c r="AQ1255" s="83"/>
      <c r="AR1255" s="83"/>
      <c r="AS1255" s="83"/>
      <c r="AT1255" s="83"/>
      <c r="AU1255" s="83"/>
      <c r="AV1255" s="83"/>
      <c r="AW1255" s="83"/>
      <c r="AX1255" s="83"/>
      <c r="AY1255" s="83"/>
      <c r="AZ1255" s="83"/>
      <c r="BA1255" s="83"/>
      <c r="BB1255" s="83"/>
    </row>
    <row r="1256" spans="10:54" s="228" customFormat="1" x14ac:dyDescent="0.2">
      <c r="J1256" s="361"/>
      <c r="K1256" s="360"/>
      <c r="L1256" s="343"/>
      <c r="M1256" s="343"/>
      <c r="N1256" s="170"/>
      <c r="O1256" s="170"/>
      <c r="P1256" s="170"/>
      <c r="Q1256" s="170"/>
      <c r="R1256" s="170"/>
      <c r="S1256" s="170"/>
      <c r="T1256" s="327">
        <v>1255</v>
      </c>
      <c r="U1256" s="373" t="s">
        <v>1333</v>
      </c>
      <c r="V1256" s="376">
        <v>2</v>
      </c>
      <c r="X1256" s="270"/>
      <c r="Y1256" s="270"/>
      <c r="Z1256" s="376">
        <v>2</v>
      </c>
      <c r="AB1256" s="83"/>
      <c r="AC1256" s="83"/>
      <c r="AD1256" s="83"/>
      <c r="AE1256" s="83"/>
      <c r="AF1256" s="83"/>
      <c r="AG1256" s="83"/>
      <c r="AH1256" s="83"/>
      <c r="AI1256" s="83"/>
      <c r="AJ1256" s="83"/>
      <c r="AK1256" s="83"/>
      <c r="AL1256" s="83"/>
      <c r="AM1256" s="83"/>
      <c r="AN1256" s="83"/>
      <c r="AO1256" s="83"/>
      <c r="AP1256" s="83"/>
      <c r="AQ1256" s="83"/>
      <c r="AR1256" s="83"/>
      <c r="AS1256" s="83"/>
      <c r="AT1256" s="83"/>
      <c r="AU1256" s="83"/>
      <c r="AV1256" s="83"/>
      <c r="AW1256" s="83"/>
      <c r="AX1256" s="83"/>
      <c r="AY1256" s="83"/>
      <c r="AZ1256" s="83"/>
      <c r="BA1256" s="83"/>
      <c r="BB1256" s="83"/>
    </row>
    <row r="1257" spans="10:54" s="228" customFormat="1" x14ac:dyDescent="0.2">
      <c r="J1257" s="361"/>
      <c r="K1257" s="360"/>
      <c r="L1257" s="343"/>
      <c r="M1257" s="343"/>
      <c r="N1257" s="170"/>
      <c r="O1257" s="170"/>
      <c r="P1257" s="170"/>
      <c r="Q1257" s="170"/>
      <c r="R1257" s="170"/>
      <c r="S1257" s="170"/>
      <c r="T1257" s="327">
        <v>1256</v>
      </c>
      <c r="U1257" s="373" t="s">
        <v>1334</v>
      </c>
      <c r="V1257" s="376">
        <v>2</v>
      </c>
      <c r="X1257" s="270"/>
      <c r="Y1257" s="270"/>
      <c r="Z1257" s="376">
        <v>2</v>
      </c>
      <c r="AB1257" s="83"/>
      <c r="AC1257" s="83"/>
      <c r="AD1257" s="83"/>
      <c r="AE1257" s="83"/>
      <c r="AF1257" s="83"/>
      <c r="AG1257" s="83"/>
      <c r="AH1257" s="83"/>
      <c r="AI1257" s="83"/>
      <c r="AJ1257" s="83"/>
      <c r="AK1257" s="83"/>
      <c r="AL1257" s="83"/>
      <c r="AM1257" s="83"/>
      <c r="AN1257" s="83"/>
      <c r="AO1257" s="83"/>
      <c r="AP1257" s="83"/>
      <c r="AQ1257" s="83"/>
      <c r="AR1257" s="83"/>
      <c r="AS1257" s="83"/>
      <c r="AT1257" s="83"/>
      <c r="AU1257" s="83"/>
      <c r="AV1257" s="83"/>
      <c r="AW1257" s="83"/>
      <c r="AX1257" s="83"/>
      <c r="AY1257" s="83"/>
      <c r="AZ1257" s="83"/>
      <c r="BA1257" s="83"/>
      <c r="BB1257" s="83"/>
    </row>
    <row r="1258" spans="10:54" s="228" customFormat="1" x14ac:dyDescent="0.2">
      <c r="J1258" s="361"/>
      <c r="K1258" s="360"/>
      <c r="L1258" s="343"/>
      <c r="M1258" s="343"/>
      <c r="N1258" s="170"/>
      <c r="O1258" s="170"/>
      <c r="P1258" s="170"/>
      <c r="Q1258" s="170"/>
      <c r="R1258" s="170"/>
      <c r="S1258" s="170"/>
      <c r="T1258" s="327">
        <v>1257</v>
      </c>
      <c r="U1258" s="373" t="s">
        <v>1335</v>
      </c>
      <c r="V1258" s="376">
        <v>2</v>
      </c>
      <c r="X1258" s="270"/>
      <c r="Y1258" s="270"/>
      <c r="Z1258" s="376">
        <v>2</v>
      </c>
      <c r="AB1258" s="83"/>
      <c r="AC1258" s="83"/>
      <c r="AD1258" s="83"/>
      <c r="AE1258" s="83"/>
      <c r="AF1258" s="83"/>
      <c r="AG1258" s="83"/>
      <c r="AH1258" s="83"/>
      <c r="AI1258" s="83"/>
      <c r="AJ1258" s="83"/>
      <c r="AK1258" s="83"/>
      <c r="AL1258" s="83"/>
      <c r="AM1258" s="83"/>
      <c r="AN1258" s="83"/>
      <c r="AO1258" s="83"/>
      <c r="AP1258" s="83"/>
      <c r="AQ1258" s="83"/>
      <c r="AR1258" s="83"/>
      <c r="AS1258" s="83"/>
      <c r="AT1258" s="83"/>
      <c r="AU1258" s="83"/>
      <c r="AV1258" s="83"/>
      <c r="AW1258" s="83"/>
      <c r="AX1258" s="83"/>
      <c r="AY1258" s="83"/>
      <c r="AZ1258" s="83"/>
      <c r="BA1258" s="83"/>
      <c r="BB1258" s="83"/>
    </row>
    <row r="1259" spans="10:54" s="228" customFormat="1" x14ac:dyDescent="0.2">
      <c r="J1259" s="361"/>
      <c r="K1259" s="360"/>
      <c r="L1259" s="343"/>
      <c r="M1259" s="343"/>
      <c r="N1259" s="170"/>
      <c r="O1259" s="170"/>
      <c r="P1259" s="170"/>
      <c r="Q1259" s="170"/>
      <c r="R1259" s="170"/>
      <c r="S1259" s="170"/>
      <c r="T1259" s="327">
        <v>1258</v>
      </c>
      <c r="U1259" s="373" t="s">
        <v>1336</v>
      </c>
      <c r="V1259" s="376">
        <v>2</v>
      </c>
      <c r="X1259" s="270"/>
      <c r="Y1259" s="270"/>
      <c r="Z1259" s="376">
        <v>2</v>
      </c>
      <c r="AB1259" s="83"/>
      <c r="AC1259" s="83"/>
      <c r="AD1259" s="83"/>
      <c r="AE1259" s="83"/>
      <c r="AF1259" s="83"/>
      <c r="AG1259" s="83"/>
      <c r="AH1259" s="83"/>
      <c r="AI1259" s="83"/>
      <c r="AJ1259" s="83"/>
      <c r="AK1259" s="83"/>
      <c r="AL1259" s="83"/>
      <c r="AM1259" s="83"/>
      <c r="AN1259" s="83"/>
      <c r="AO1259" s="83"/>
      <c r="AP1259" s="83"/>
      <c r="AQ1259" s="83"/>
      <c r="AR1259" s="83"/>
      <c r="AS1259" s="83"/>
      <c r="AT1259" s="83"/>
      <c r="AU1259" s="83"/>
      <c r="AV1259" s="83"/>
      <c r="AW1259" s="83"/>
      <c r="AX1259" s="83"/>
      <c r="AY1259" s="83"/>
      <c r="AZ1259" s="83"/>
      <c r="BA1259" s="83"/>
      <c r="BB1259" s="83"/>
    </row>
    <row r="1260" spans="10:54" s="228" customFormat="1" x14ac:dyDescent="0.2">
      <c r="J1260" s="361"/>
      <c r="K1260" s="360"/>
      <c r="L1260" s="343"/>
      <c r="M1260" s="343"/>
      <c r="N1260" s="170"/>
      <c r="O1260" s="170"/>
      <c r="P1260" s="170"/>
      <c r="Q1260" s="170"/>
      <c r="R1260" s="170"/>
      <c r="S1260" s="170"/>
      <c r="T1260" s="327">
        <v>1259</v>
      </c>
      <c r="U1260" s="373" t="s">
        <v>1337</v>
      </c>
      <c r="V1260" s="376">
        <v>2</v>
      </c>
      <c r="X1260" s="270"/>
      <c r="Y1260" s="270"/>
      <c r="Z1260" s="376">
        <v>2</v>
      </c>
      <c r="AB1260" s="83"/>
      <c r="AC1260" s="83"/>
      <c r="AD1260" s="83"/>
      <c r="AE1260" s="83"/>
      <c r="AF1260" s="83"/>
      <c r="AG1260" s="83"/>
      <c r="AH1260" s="83"/>
      <c r="AI1260" s="83"/>
      <c r="AJ1260" s="83"/>
      <c r="AK1260" s="83"/>
      <c r="AL1260" s="83"/>
      <c r="AM1260" s="83"/>
      <c r="AN1260" s="83"/>
      <c r="AO1260" s="83"/>
      <c r="AP1260" s="83"/>
      <c r="AQ1260" s="83"/>
      <c r="AR1260" s="83"/>
      <c r="AS1260" s="83"/>
      <c r="AT1260" s="83"/>
      <c r="AU1260" s="83"/>
      <c r="AV1260" s="83"/>
      <c r="AW1260" s="83"/>
      <c r="AX1260" s="83"/>
      <c r="AY1260" s="83"/>
      <c r="AZ1260" s="83"/>
      <c r="BA1260" s="83"/>
      <c r="BB1260" s="83"/>
    </row>
    <row r="1261" spans="10:54" s="228" customFormat="1" x14ac:dyDescent="0.2">
      <c r="J1261" s="361"/>
      <c r="K1261" s="360"/>
      <c r="L1261" s="343"/>
      <c r="M1261" s="343"/>
      <c r="N1261" s="170"/>
      <c r="O1261" s="170"/>
      <c r="P1261" s="170"/>
      <c r="Q1261" s="170"/>
      <c r="R1261" s="170"/>
      <c r="S1261" s="170"/>
      <c r="T1261" s="327">
        <v>1260</v>
      </c>
      <c r="U1261" s="373" t="s">
        <v>1338</v>
      </c>
      <c r="V1261" s="376">
        <v>2</v>
      </c>
      <c r="X1261" s="270"/>
      <c r="Y1261" s="270"/>
      <c r="Z1261" s="376">
        <v>2</v>
      </c>
      <c r="AB1261" s="83"/>
      <c r="AC1261" s="83"/>
      <c r="AD1261" s="83"/>
      <c r="AE1261" s="83"/>
      <c r="AF1261" s="83"/>
      <c r="AG1261" s="83"/>
      <c r="AH1261" s="83"/>
      <c r="AI1261" s="83"/>
      <c r="AJ1261" s="83"/>
      <c r="AK1261" s="83"/>
      <c r="AL1261" s="83"/>
      <c r="AM1261" s="83"/>
      <c r="AN1261" s="83"/>
      <c r="AO1261" s="83"/>
      <c r="AP1261" s="83"/>
      <c r="AQ1261" s="83"/>
      <c r="AR1261" s="83"/>
      <c r="AS1261" s="83"/>
      <c r="AT1261" s="83"/>
      <c r="AU1261" s="83"/>
      <c r="AV1261" s="83"/>
      <c r="AW1261" s="83"/>
      <c r="AX1261" s="83"/>
      <c r="AY1261" s="83"/>
      <c r="AZ1261" s="83"/>
      <c r="BA1261" s="83"/>
      <c r="BB1261" s="83"/>
    </row>
    <row r="1262" spans="10:54" s="228" customFormat="1" x14ac:dyDescent="0.2">
      <c r="J1262" s="361"/>
      <c r="K1262" s="360"/>
      <c r="L1262" s="343"/>
      <c r="M1262" s="343"/>
      <c r="N1262" s="170"/>
      <c r="O1262" s="170"/>
      <c r="P1262" s="170"/>
      <c r="Q1262" s="170"/>
      <c r="R1262" s="170"/>
      <c r="S1262" s="170"/>
      <c r="T1262" s="327">
        <v>1261</v>
      </c>
      <c r="U1262" s="373" t="s">
        <v>1339</v>
      </c>
      <c r="V1262" s="376">
        <v>2</v>
      </c>
      <c r="X1262" s="270"/>
      <c r="Y1262" s="270"/>
      <c r="Z1262" s="376">
        <v>2</v>
      </c>
      <c r="AB1262" s="83"/>
      <c r="AC1262" s="83"/>
      <c r="AD1262" s="83"/>
      <c r="AE1262" s="83"/>
      <c r="AF1262" s="83"/>
      <c r="AG1262" s="83"/>
      <c r="AH1262" s="83"/>
      <c r="AI1262" s="83"/>
      <c r="AJ1262" s="83"/>
      <c r="AK1262" s="83"/>
      <c r="AL1262" s="83"/>
      <c r="AM1262" s="83"/>
      <c r="AN1262" s="83"/>
      <c r="AO1262" s="83"/>
      <c r="AP1262" s="83"/>
      <c r="AQ1262" s="83"/>
      <c r="AR1262" s="83"/>
      <c r="AS1262" s="83"/>
      <c r="AT1262" s="83"/>
      <c r="AU1262" s="83"/>
      <c r="AV1262" s="83"/>
      <c r="AW1262" s="83"/>
      <c r="AX1262" s="83"/>
      <c r="AY1262" s="83"/>
      <c r="AZ1262" s="83"/>
      <c r="BA1262" s="83"/>
      <c r="BB1262" s="83"/>
    </row>
    <row r="1263" spans="10:54" s="228" customFormat="1" x14ac:dyDescent="0.2">
      <c r="J1263" s="361"/>
      <c r="K1263" s="360"/>
      <c r="L1263" s="343"/>
      <c r="M1263" s="343"/>
      <c r="N1263" s="170"/>
      <c r="O1263" s="170"/>
      <c r="P1263" s="170"/>
      <c r="Q1263" s="170"/>
      <c r="R1263" s="170"/>
      <c r="S1263" s="170"/>
      <c r="T1263" s="327">
        <v>1262</v>
      </c>
      <c r="U1263" s="373" t="s">
        <v>1340</v>
      </c>
      <c r="V1263" s="376">
        <v>2</v>
      </c>
      <c r="X1263" s="270"/>
      <c r="Y1263" s="270"/>
      <c r="Z1263" s="376">
        <v>2</v>
      </c>
      <c r="AB1263" s="83"/>
      <c r="AC1263" s="83"/>
      <c r="AD1263" s="83"/>
      <c r="AE1263" s="83"/>
      <c r="AF1263" s="83"/>
      <c r="AG1263" s="83"/>
      <c r="AH1263" s="83"/>
      <c r="AI1263" s="83"/>
      <c r="AJ1263" s="83"/>
      <c r="AK1263" s="83"/>
      <c r="AL1263" s="83"/>
      <c r="AM1263" s="83"/>
      <c r="AN1263" s="83"/>
      <c r="AO1263" s="83"/>
      <c r="AP1263" s="83"/>
      <c r="AQ1263" s="83"/>
      <c r="AR1263" s="83"/>
      <c r="AS1263" s="83"/>
      <c r="AT1263" s="83"/>
      <c r="AU1263" s="83"/>
      <c r="AV1263" s="83"/>
      <c r="AW1263" s="83"/>
      <c r="AX1263" s="83"/>
      <c r="AY1263" s="83"/>
      <c r="AZ1263" s="83"/>
      <c r="BA1263" s="83"/>
      <c r="BB1263" s="83"/>
    </row>
    <row r="1264" spans="10:54" s="228" customFormat="1" x14ac:dyDescent="0.2">
      <c r="J1264" s="361"/>
      <c r="K1264" s="360"/>
      <c r="L1264" s="343"/>
      <c r="M1264" s="343"/>
      <c r="N1264" s="170"/>
      <c r="O1264" s="170"/>
      <c r="P1264" s="170"/>
      <c r="Q1264" s="170"/>
      <c r="R1264" s="170"/>
      <c r="S1264" s="170"/>
      <c r="T1264" s="327">
        <v>1263</v>
      </c>
      <c r="U1264" s="373" t="s">
        <v>1341</v>
      </c>
      <c r="V1264" s="376">
        <v>2</v>
      </c>
      <c r="X1264" s="270"/>
      <c r="Y1264" s="270"/>
      <c r="Z1264" s="376">
        <v>2</v>
      </c>
      <c r="AB1264" s="83"/>
      <c r="AC1264" s="83"/>
      <c r="AD1264" s="83"/>
      <c r="AE1264" s="83"/>
      <c r="AF1264" s="83"/>
      <c r="AG1264" s="83"/>
      <c r="AH1264" s="83"/>
      <c r="AI1264" s="83"/>
      <c r="AJ1264" s="83"/>
      <c r="AK1264" s="83"/>
      <c r="AL1264" s="83"/>
      <c r="AM1264" s="83"/>
      <c r="AN1264" s="83"/>
      <c r="AO1264" s="83"/>
      <c r="AP1264" s="83"/>
      <c r="AQ1264" s="83"/>
      <c r="AR1264" s="83"/>
      <c r="AS1264" s="83"/>
      <c r="AT1264" s="83"/>
      <c r="AU1264" s="83"/>
      <c r="AV1264" s="83"/>
      <c r="AW1264" s="83"/>
      <c r="AX1264" s="83"/>
      <c r="AY1264" s="83"/>
      <c r="AZ1264" s="83"/>
      <c r="BA1264" s="83"/>
      <c r="BB1264" s="83"/>
    </row>
    <row r="1265" spans="10:54" s="228" customFormat="1" x14ac:dyDescent="0.2">
      <c r="J1265" s="361"/>
      <c r="K1265" s="360"/>
      <c r="L1265" s="343"/>
      <c r="M1265" s="343"/>
      <c r="N1265" s="170"/>
      <c r="O1265" s="170"/>
      <c r="P1265" s="170"/>
      <c r="Q1265" s="170"/>
      <c r="R1265" s="170"/>
      <c r="S1265" s="170"/>
      <c r="T1265" s="327">
        <v>1264</v>
      </c>
      <c r="U1265" s="373" t="s">
        <v>1342</v>
      </c>
      <c r="V1265" s="376">
        <v>2</v>
      </c>
      <c r="X1265" s="270"/>
      <c r="Y1265" s="270"/>
      <c r="Z1265" s="376">
        <v>2</v>
      </c>
      <c r="AB1265" s="83"/>
      <c r="AC1265" s="83"/>
      <c r="AD1265" s="83"/>
      <c r="AE1265" s="83"/>
      <c r="AF1265" s="83"/>
      <c r="AG1265" s="83"/>
      <c r="AH1265" s="83"/>
      <c r="AI1265" s="83"/>
      <c r="AJ1265" s="83"/>
      <c r="AK1265" s="83"/>
      <c r="AL1265" s="83"/>
      <c r="AM1265" s="83"/>
      <c r="AN1265" s="83"/>
      <c r="AO1265" s="83"/>
      <c r="AP1265" s="83"/>
      <c r="AQ1265" s="83"/>
      <c r="AR1265" s="83"/>
      <c r="AS1265" s="83"/>
      <c r="AT1265" s="83"/>
      <c r="AU1265" s="83"/>
      <c r="AV1265" s="83"/>
      <c r="AW1265" s="83"/>
      <c r="AX1265" s="83"/>
      <c r="AY1265" s="83"/>
      <c r="AZ1265" s="83"/>
      <c r="BA1265" s="83"/>
      <c r="BB1265" s="83"/>
    </row>
    <row r="1266" spans="10:54" s="228" customFormat="1" x14ac:dyDescent="0.2">
      <c r="J1266" s="361"/>
      <c r="K1266" s="360"/>
      <c r="L1266" s="343"/>
      <c r="M1266" s="343"/>
      <c r="N1266" s="170"/>
      <c r="O1266" s="170"/>
      <c r="P1266" s="170"/>
      <c r="Q1266" s="170"/>
      <c r="R1266" s="170"/>
      <c r="S1266" s="170"/>
      <c r="T1266" s="327">
        <v>1265</v>
      </c>
      <c r="U1266" s="373" t="s">
        <v>1343</v>
      </c>
      <c r="V1266" s="376">
        <v>2</v>
      </c>
      <c r="X1266" s="270"/>
      <c r="Y1266" s="270"/>
      <c r="Z1266" s="376">
        <v>2</v>
      </c>
      <c r="AB1266" s="83"/>
      <c r="AC1266" s="83"/>
      <c r="AD1266" s="83"/>
      <c r="AE1266" s="83"/>
      <c r="AF1266" s="83"/>
      <c r="AG1266" s="83"/>
      <c r="AH1266" s="83"/>
      <c r="AI1266" s="83"/>
      <c r="AJ1266" s="83"/>
      <c r="AK1266" s="83"/>
      <c r="AL1266" s="83"/>
      <c r="AM1266" s="83"/>
      <c r="AN1266" s="83"/>
      <c r="AO1266" s="83"/>
      <c r="AP1266" s="83"/>
      <c r="AQ1266" s="83"/>
      <c r="AR1266" s="83"/>
      <c r="AS1266" s="83"/>
      <c r="AT1266" s="83"/>
      <c r="AU1266" s="83"/>
      <c r="AV1266" s="83"/>
      <c r="AW1266" s="83"/>
      <c r="AX1266" s="83"/>
      <c r="AY1266" s="83"/>
      <c r="AZ1266" s="83"/>
      <c r="BA1266" s="83"/>
      <c r="BB1266" s="83"/>
    </row>
    <row r="1267" spans="10:54" s="228" customFormat="1" x14ac:dyDescent="0.2">
      <c r="J1267" s="361"/>
      <c r="K1267" s="360"/>
      <c r="L1267" s="343"/>
      <c r="M1267" s="343"/>
      <c r="N1267" s="170"/>
      <c r="O1267" s="170"/>
      <c r="P1267" s="170"/>
      <c r="Q1267" s="170"/>
      <c r="R1267" s="170"/>
      <c r="S1267" s="170"/>
      <c r="T1267" s="327">
        <v>1266</v>
      </c>
      <c r="U1267" s="373" t="s">
        <v>1344</v>
      </c>
      <c r="V1267" s="376">
        <v>2</v>
      </c>
      <c r="X1267" s="270"/>
      <c r="Y1267" s="270"/>
      <c r="Z1267" s="376">
        <v>2</v>
      </c>
      <c r="AB1267" s="83"/>
      <c r="AC1267" s="83"/>
      <c r="AD1267" s="83"/>
      <c r="AE1267" s="83"/>
      <c r="AF1267" s="83"/>
      <c r="AG1267" s="83"/>
      <c r="AH1267" s="83"/>
      <c r="AI1267" s="83"/>
      <c r="AJ1267" s="83"/>
      <c r="AK1267" s="83"/>
      <c r="AL1267" s="83"/>
      <c r="AM1267" s="83"/>
      <c r="AN1267" s="83"/>
      <c r="AO1267" s="83"/>
      <c r="AP1267" s="83"/>
      <c r="AQ1267" s="83"/>
      <c r="AR1267" s="83"/>
      <c r="AS1267" s="83"/>
      <c r="AT1267" s="83"/>
      <c r="AU1267" s="83"/>
      <c r="AV1267" s="83"/>
      <c r="AW1267" s="83"/>
      <c r="AX1267" s="83"/>
      <c r="AY1267" s="83"/>
      <c r="AZ1267" s="83"/>
      <c r="BA1267" s="83"/>
      <c r="BB1267" s="83"/>
    </row>
    <row r="1268" spans="10:54" s="228" customFormat="1" x14ac:dyDescent="0.2">
      <c r="J1268" s="361"/>
      <c r="K1268" s="360"/>
      <c r="L1268" s="343"/>
      <c r="M1268" s="343"/>
      <c r="N1268" s="170"/>
      <c r="O1268" s="170"/>
      <c r="P1268" s="170"/>
      <c r="Q1268" s="170"/>
      <c r="R1268" s="170"/>
      <c r="S1268" s="170"/>
      <c r="T1268" s="327">
        <v>1267</v>
      </c>
      <c r="U1268" s="373" t="s">
        <v>1345</v>
      </c>
      <c r="V1268" s="376">
        <v>2</v>
      </c>
      <c r="X1268" s="270"/>
      <c r="Y1268" s="270"/>
      <c r="Z1268" s="376">
        <v>2</v>
      </c>
      <c r="AB1268" s="83"/>
      <c r="AC1268" s="83"/>
      <c r="AD1268" s="83"/>
      <c r="AE1268" s="83"/>
      <c r="AF1268" s="83"/>
      <c r="AG1268" s="83"/>
      <c r="AH1268" s="83"/>
      <c r="AI1268" s="83"/>
      <c r="AJ1268" s="83"/>
      <c r="AK1268" s="83"/>
      <c r="AL1268" s="83"/>
      <c r="AM1268" s="83"/>
      <c r="AN1268" s="83"/>
      <c r="AO1268" s="83"/>
      <c r="AP1268" s="83"/>
      <c r="AQ1268" s="83"/>
      <c r="AR1268" s="83"/>
      <c r="AS1268" s="83"/>
      <c r="AT1268" s="83"/>
      <c r="AU1268" s="83"/>
      <c r="AV1268" s="83"/>
      <c r="AW1268" s="83"/>
      <c r="AX1268" s="83"/>
      <c r="AY1268" s="83"/>
      <c r="AZ1268" s="83"/>
      <c r="BA1268" s="83"/>
      <c r="BB1268" s="83"/>
    </row>
    <row r="1269" spans="10:54" s="228" customFormat="1" x14ac:dyDescent="0.2">
      <c r="J1269" s="361"/>
      <c r="K1269" s="360"/>
      <c r="L1269" s="343"/>
      <c r="M1269" s="343"/>
      <c r="N1269" s="170"/>
      <c r="O1269" s="170"/>
      <c r="P1269" s="170"/>
      <c r="Q1269" s="170"/>
      <c r="R1269" s="170"/>
      <c r="S1269" s="170"/>
      <c r="T1269" s="327">
        <v>1268</v>
      </c>
      <c r="U1269" s="373" t="s">
        <v>1346</v>
      </c>
      <c r="V1269" s="376">
        <v>2</v>
      </c>
      <c r="X1269" s="270"/>
      <c r="Y1269" s="270"/>
      <c r="Z1269" s="376">
        <v>2</v>
      </c>
      <c r="AB1269" s="83"/>
      <c r="AC1269" s="83"/>
      <c r="AD1269" s="83"/>
      <c r="AE1269" s="83"/>
      <c r="AF1269" s="83"/>
      <c r="AG1269" s="83"/>
      <c r="AH1269" s="83"/>
      <c r="AI1269" s="83"/>
      <c r="AJ1269" s="83"/>
      <c r="AK1269" s="83"/>
      <c r="AL1269" s="83"/>
      <c r="AM1269" s="83"/>
      <c r="AN1269" s="83"/>
      <c r="AO1269" s="83"/>
      <c r="AP1269" s="83"/>
      <c r="AQ1269" s="83"/>
      <c r="AR1269" s="83"/>
      <c r="AS1269" s="83"/>
      <c r="AT1269" s="83"/>
      <c r="AU1269" s="83"/>
      <c r="AV1269" s="83"/>
      <c r="AW1269" s="83"/>
      <c r="AX1269" s="83"/>
      <c r="AY1269" s="83"/>
      <c r="AZ1269" s="83"/>
      <c r="BA1269" s="83"/>
      <c r="BB1269" s="83"/>
    </row>
    <row r="1270" spans="10:54" s="228" customFormat="1" x14ac:dyDescent="0.2">
      <c r="J1270" s="361"/>
      <c r="K1270" s="360"/>
      <c r="L1270" s="343"/>
      <c r="M1270" s="343"/>
      <c r="N1270" s="170"/>
      <c r="O1270" s="170"/>
      <c r="P1270" s="170"/>
      <c r="Q1270" s="170"/>
      <c r="R1270" s="170"/>
      <c r="S1270" s="170"/>
      <c r="T1270" s="327">
        <v>1269</v>
      </c>
      <c r="U1270" s="373" t="s">
        <v>1347</v>
      </c>
      <c r="V1270" s="376">
        <v>2</v>
      </c>
      <c r="X1270" s="270"/>
      <c r="Y1270" s="270"/>
      <c r="Z1270" s="376">
        <v>2</v>
      </c>
      <c r="AB1270" s="83"/>
      <c r="AC1270" s="83"/>
      <c r="AD1270" s="83"/>
      <c r="AE1270" s="83"/>
      <c r="AF1270" s="83"/>
      <c r="AG1270" s="83"/>
      <c r="AH1270" s="83"/>
      <c r="AI1270" s="83"/>
      <c r="AJ1270" s="83"/>
      <c r="AK1270" s="83"/>
      <c r="AL1270" s="83"/>
      <c r="AM1270" s="83"/>
      <c r="AN1270" s="83"/>
      <c r="AO1270" s="83"/>
      <c r="AP1270" s="83"/>
      <c r="AQ1270" s="83"/>
      <c r="AR1270" s="83"/>
      <c r="AS1270" s="83"/>
      <c r="AT1270" s="83"/>
      <c r="AU1270" s="83"/>
      <c r="AV1270" s="83"/>
      <c r="AW1270" s="83"/>
      <c r="AX1270" s="83"/>
      <c r="AY1270" s="83"/>
      <c r="AZ1270" s="83"/>
      <c r="BA1270" s="83"/>
      <c r="BB1270" s="83"/>
    </row>
    <row r="1271" spans="10:54" s="228" customFormat="1" x14ac:dyDescent="0.2">
      <c r="J1271" s="361"/>
      <c r="K1271" s="360"/>
      <c r="L1271" s="343"/>
      <c r="M1271" s="343"/>
      <c r="N1271" s="170"/>
      <c r="O1271" s="170"/>
      <c r="P1271" s="170"/>
      <c r="Q1271" s="170"/>
      <c r="R1271" s="170"/>
      <c r="S1271" s="170"/>
      <c r="T1271" s="327">
        <v>1270</v>
      </c>
      <c r="U1271" s="373" t="s">
        <v>1348</v>
      </c>
      <c r="V1271" s="376">
        <v>2</v>
      </c>
      <c r="X1271" s="270"/>
      <c r="Y1271" s="270"/>
      <c r="Z1271" s="376">
        <v>2</v>
      </c>
      <c r="AB1271" s="83"/>
      <c r="AC1271" s="83"/>
      <c r="AD1271" s="83"/>
      <c r="AE1271" s="83"/>
      <c r="AF1271" s="83"/>
      <c r="AG1271" s="83"/>
      <c r="AH1271" s="83"/>
      <c r="AI1271" s="83"/>
      <c r="AJ1271" s="83"/>
      <c r="AK1271" s="83"/>
      <c r="AL1271" s="83"/>
      <c r="AM1271" s="83"/>
      <c r="AN1271" s="83"/>
      <c r="AO1271" s="83"/>
      <c r="AP1271" s="83"/>
      <c r="AQ1271" s="83"/>
      <c r="AR1271" s="83"/>
      <c r="AS1271" s="83"/>
      <c r="AT1271" s="83"/>
      <c r="AU1271" s="83"/>
      <c r="AV1271" s="83"/>
      <c r="AW1271" s="83"/>
      <c r="AX1271" s="83"/>
      <c r="AY1271" s="83"/>
      <c r="AZ1271" s="83"/>
      <c r="BA1271" s="83"/>
      <c r="BB1271" s="83"/>
    </row>
    <row r="1272" spans="10:54" s="228" customFormat="1" x14ac:dyDescent="0.2">
      <c r="J1272" s="361"/>
      <c r="K1272" s="360"/>
      <c r="L1272" s="343"/>
      <c r="M1272" s="343"/>
      <c r="N1272" s="170"/>
      <c r="O1272" s="170"/>
      <c r="P1272" s="170"/>
      <c r="Q1272" s="170"/>
      <c r="R1272" s="170"/>
      <c r="S1272" s="170"/>
      <c r="T1272" s="327">
        <v>1271</v>
      </c>
      <c r="U1272" s="373" t="s">
        <v>1349</v>
      </c>
      <c r="V1272" s="376">
        <v>2</v>
      </c>
      <c r="X1272" s="270"/>
      <c r="Y1272" s="270"/>
      <c r="Z1272" s="376">
        <v>2</v>
      </c>
      <c r="AB1272" s="83"/>
      <c r="AC1272" s="83"/>
      <c r="AD1272" s="83"/>
      <c r="AE1272" s="83"/>
      <c r="AF1272" s="83"/>
      <c r="AG1272" s="83"/>
      <c r="AH1272" s="83"/>
      <c r="AI1272" s="83"/>
      <c r="AJ1272" s="83"/>
      <c r="AK1272" s="83"/>
      <c r="AL1272" s="83"/>
      <c r="AM1272" s="83"/>
      <c r="AN1272" s="83"/>
      <c r="AO1272" s="83"/>
      <c r="AP1272" s="83"/>
      <c r="AQ1272" s="83"/>
      <c r="AR1272" s="83"/>
      <c r="AS1272" s="83"/>
      <c r="AT1272" s="83"/>
      <c r="AU1272" s="83"/>
      <c r="AV1272" s="83"/>
      <c r="AW1272" s="83"/>
      <c r="AX1272" s="83"/>
      <c r="AY1272" s="83"/>
      <c r="AZ1272" s="83"/>
      <c r="BA1272" s="83"/>
      <c r="BB1272" s="83"/>
    </row>
    <row r="1273" spans="10:54" s="228" customFormat="1" x14ac:dyDescent="0.2">
      <c r="J1273" s="361"/>
      <c r="K1273" s="360"/>
      <c r="L1273" s="343"/>
      <c r="M1273" s="343"/>
      <c r="N1273" s="170"/>
      <c r="O1273" s="170"/>
      <c r="P1273" s="170"/>
      <c r="Q1273" s="170"/>
      <c r="R1273" s="170"/>
      <c r="S1273" s="170"/>
      <c r="T1273" s="327">
        <v>1272</v>
      </c>
      <c r="U1273" s="373" t="s">
        <v>1350</v>
      </c>
      <c r="V1273" s="376">
        <v>2</v>
      </c>
      <c r="X1273" s="270"/>
      <c r="Y1273" s="270"/>
      <c r="Z1273" s="376">
        <v>2</v>
      </c>
      <c r="AB1273" s="83"/>
      <c r="AC1273" s="83"/>
      <c r="AD1273" s="83"/>
      <c r="AE1273" s="83"/>
      <c r="AF1273" s="83"/>
      <c r="AG1273" s="83"/>
      <c r="AH1273" s="83"/>
      <c r="AI1273" s="83"/>
      <c r="AJ1273" s="83"/>
      <c r="AK1273" s="83"/>
      <c r="AL1273" s="83"/>
      <c r="AM1273" s="83"/>
      <c r="AN1273" s="83"/>
      <c r="AO1273" s="83"/>
      <c r="AP1273" s="83"/>
      <c r="AQ1273" s="83"/>
      <c r="AR1273" s="83"/>
      <c r="AS1273" s="83"/>
      <c r="AT1273" s="83"/>
      <c r="AU1273" s="83"/>
      <c r="AV1273" s="83"/>
      <c r="AW1273" s="83"/>
      <c r="AX1273" s="83"/>
      <c r="AY1273" s="83"/>
      <c r="AZ1273" s="83"/>
      <c r="BA1273" s="83"/>
      <c r="BB1273" s="83"/>
    </row>
    <row r="1274" spans="10:54" s="228" customFormat="1" x14ac:dyDescent="0.2">
      <c r="J1274" s="361"/>
      <c r="K1274" s="360"/>
      <c r="L1274" s="343"/>
      <c r="M1274" s="343"/>
      <c r="N1274" s="170"/>
      <c r="O1274" s="170"/>
      <c r="P1274" s="170"/>
      <c r="Q1274" s="170"/>
      <c r="R1274" s="170"/>
      <c r="S1274" s="170"/>
      <c r="T1274" s="327">
        <v>1273</v>
      </c>
      <c r="U1274" s="373" t="s">
        <v>1351</v>
      </c>
      <c r="V1274" s="376">
        <v>2</v>
      </c>
      <c r="X1274" s="270"/>
      <c r="Y1274" s="270"/>
      <c r="Z1274" s="376">
        <v>2</v>
      </c>
      <c r="AB1274" s="83"/>
      <c r="AC1274" s="83"/>
      <c r="AD1274" s="83"/>
      <c r="AE1274" s="83"/>
      <c r="AF1274" s="83"/>
      <c r="AG1274" s="83"/>
      <c r="AH1274" s="83"/>
      <c r="AI1274" s="83"/>
      <c r="AJ1274" s="83"/>
      <c r="AK1274" s="83"/>
      <c r="AL1274" s="83"/>
      <c r="AM1274" s="83"/>
      <c r="AN1274" s="83"/>
      <c r="AO1274" s="83"/>
      <c r="AP1274" s="83"/>
      <c r="AQ1274" s="83"/>
      <c r="AR1274" s="83"/>
      <c r="AS1274" s="83"/>
      <c r="AT1274" s="83"/>
      <c r="AU1274" s="83"/>
      <c r="AV1274" s="83"/>
      <c r="AW1274" s="83"/>
      <c r="AX1274" s="83"/>
      <c r="AY1274" s="83"/>
      <c r="AZ1274" s="83"/>
      <c r="BA1274" s="83"/>
      <c r="BB1274" s="83"/>
    </row>
    <row r="1275" spans="10:54" s="228" customFormat="1" x14ac:dyDescent="0.2">
      <c r="J1275" s="361"/>
      <c r="K1275" s="360"/>
      <c r="L1275" s="343"/>
      <c r="M1275" s="343"/>
      <c r="N1275" s="170"/>
      <c r="O1275" s="170"/>
      <c r="P1275" s="170"/>
      <c r="Q1275" s="170"/>
      <c r="R1275" s="170"/>
      <c r="S1275" s="170"/>
      <c r="T1275" s="327">
        <v>1274</v>
      </c>
      <c r="U1275" s="373" t="s">
        <v>1352</v>
      </c>
      <c r="V1275" s="376">
        <v>2</v>
      </c>
      <c r="X1275" s="270"/>
      <c r="Y1275" s="270"/>
      <c r="Z1275" s="376">
        <v>2</v>
      </c>
      <c r="AB1275" s="83"/>
      <c r="AC1275" s="83"/>
      <c r="AD1275" s="83"/>
      <c r="AE1275" s="83"/>
      <c r="AF1275" s="83"/>
      <c r="AG1275" s="83"/>
      <c r="AH1275" s="83"/>
      <c r="AI1275" s="83"/>
      <c r="AJ1275" s="83"/>
      <c r="AK1275" s="83"/>
      <c r="AL1275" s="83"/>
      <c r="AM1275" s="83"/>
      <c r="AN1275" s="83"/>
      <c r="AO1275" s="83"/>
      <c r="AP1275" s="83"/>
      <c r="AQ1275" s="83"/>
      <c r="AR1275" s="83"/>
      <c r="AS1275" s="83"/>
      <c r="AT1275" s="83"/>
      <c r="AU1275" s="83"/>
      <c r="AV1275" s="83"/>
      <c r="AW1275" s="83"/>
      <c r="AX1275" s="83"/>
      <c r="AY1275" s="83"/>
      <c r="AZ1275" s="83"/>
      <c r="BA1275" s="83"/>
      <c r="BB1275" s="83"/>
    </row>
    <row r="1276" spans="10:54" s="228" customFormat="1" x14ac:dyDescent="0.2">
      <c r="J1276" s="361"/>
      <c r="K1276" s="360"/>
      <c r="L1276" s="343"/>
      <c r="M1276" s="343"/>
      <c r="N1276" s="170"/>
      <c r="O1276" s="170"/>
      <c r="P1276" s="170"/>
      <c r="Q1276" s="170"/>
      <c r="R1276" s="170"/>
      <c r="S1276" s="170"/>
      <c r="T1276" s="327">
        <v>1275</v>
      </c>
      <c r="U1276" s="373" t="s">
        <v>1353</v>
      </c>
      <c r="V1276" s="376">
        <v>2</v>
      </c>
      <c r="X1276" s="270"/>
      <c r="Y1276" s="270"/>
      <c r="Z1276" s="376">
        <v>2</v>
      </c>
      <c r="AB1276" s="83"/>
      <c r="AC1276" s="83"/>
      <c r="AD1276" s="83"/>
      <c r="AE1276" s="83"/>
      <c r="AF1276" s="83"/>
      <c r="AG1276" s="83"/>
      <c r="AH1276" s="83"/>
      <c r="AI1276" s="83"/>
      <c r="AJ1276" s="83"/>
      <c r="AK1276" s="83"/>
      <c r="AL1276" s="83"/>
      <c r="AM1276" s="83"/>
      <c r="AN1276" s="83"/>
      <c r="AO1276" s="83"/>
      <c r="AP1276" s="83"/>
      <c r="AQ1276" s="83"/>
      <c r="AR1276" s="83"/>
      <c r="AS1276" s="83"/>
      <c r="AT1276" s="83"/>
      <c r="AU1276" s="83"/>
      <c r="AV1276" s="83"/>
      <c r="AW1276" s="83"/>
      <c r="AX1276" s="83"/>
      <c r="AY1276" s="83"/>
      <c r="AZ1276" s="83"/>
      <c r="BA1276" s="83"/>
      <c r="BB1276" s="83"/>
    </row>
    <row r="1277" spans="10:54" s="228" customFormat="1" x14ac:dyDescent="0.2">
      <c r="J1277" s="361"/>
      <c r="K1277" s="360"/>
      <c r="L1277" s="343"/>
      <c r="M1277" s="343"/>
      <c r="N1277" s="170"/>
      <c r="O1277" s="170"/>
      <c r="P1277" s="170"/>
      <c r="Q1277" s="170"/>
      <c r="R1277" s="170"/>
      <c r="S1277" s="170"/>
      <c r="T1277" s="327">
        <v>1276</v>
      </c>
      <c r="U1277" s="373" t="s">
        <v>1354</v>
      </c>
      <c r="V1277" s="376">
        <v>2</v>
      </c>
      <c r="X1277" s="270"/>
      <c r="Y1277" s="270"/>
      <c r="Z1277" s="376">
        <v>2</v>
      </c>
      <c r="AB1277" s="83"/>
      <c r="AC1277" s="83"/>
      <c r="AD1277" s="83"/>
      <c r="AE1277" s="83"/>
      <c r="AF1277" s="83"/>
      <c r="AG1277" s="83"/>
      <c r="AH1277" s="83"/>
      <c r="AI1277" s="83"/>
      <c r="AJ1277" s="83"/>
      <c r="AK1277" s="83"/>
      <c r="AL1277" s="83"/>
      <c r="AM1277" s="83"/>
      <c r="AN1277" s="83"/>
      <c r="AO1277" s="83"/>
      <c r="AP1277" s="83"/>
      <c r="AQ1277" s="83"/>
      <c r="AR1277" s="83"/>
      <c r="AS1277" s="83"/>
      <c r="AT1277" s="83"/>
      <c r="AU1277" s="83"/>
      <c r="AV1277" s="83"/>
      <c r="AW1277" s="83"/>
      <c r="AX1277" s="83"/>
      <c r="AY1277" s="83"/>
      <c r="AZ1277" s="83"/>
      <c r="BA1277" s="83"/>
      <c r="BB1277" s="83"/>
    </row>
    <row r="1278" spans="10:54" s="228" customFormat="1" x14ac:dyDescent="0.2">
      <c r="J1278" s="361"/>
      <c r="K1278" s="360"/>
      <c r="L1278" s="343"/>
      <c r="M1278" s="343"/>
      <c r="N1278" s="170"/>
      <c r="O1278" s="170"/>
      <c r="P1278" s="170"/>
      <c r="Q1278" s="170"/>
      <c r="R1278" s="170"/>
      <c r="S1278" s="170"/>
      <c r="T1278" s="327">
        <v>1277</v>
      </c>
      <c r="U1278" s="373" t="s">
        <v>1355</v>
      </c>
      <c r="V1278" s="376">
        <v>2</v>
      </c>
      <c r="X1278" s="270"/>
      <c r="Y1278" s="270"/>
      <c r="Z1278" s="376">
        <v>2</v>
      </c>
      <c r="AB1278" s="83"/>
      <c r="AC1278" s="83"/>
      <c r="AD1278" s="83"/>
      <c r="AE1278" s="83"/>
      <c r="AF1278" s="83"/>
      <c r="AG1278" s="83"/>
      <c r="AH1278" s="83"/>
      <c r="AI1278" s="83"/>
      <c r="AJ1278" s="83"/>
      <c r="AK1278" s="83"/>
      <c r="AL1278" s="83"/>
      <c r="AM1278" s="83"/>
      <c r="AN1278" s="83"/>
      <c r="AO1278" s="83"/>
      <c r="AP1278" s="83"/>
      <c r="AQ1278" s="83"/>
      <c r="AR1278" s="83"/>
      <c r="AS1278" s="83"/>
      <c r="AT1278" s="83"/>
      <c r="AU1278" s="83"/>
      <c r="AV1278" s="83"/>
      <c r="AW1278" s="83"/>
      <c r="AX1278" s="83"/>
      <c r="AY1278" s="83"/>
      <c r="AZ1278" s="83"/>
      <c r="BA1278" s="83"/>
      <c r="BB1278" s="83"/>
    </row>
    <row r="1279" spans="10:54" s="228" customFormat="1" x14ac:dyDescent="0.2">
      <c r="J1279" s="361"/>
      <c r="K1279" s="360"/>
      <c r="L1279" s="343"/>
      <c r="M1279" s="343"/>
      <c r="N1279" s="170"/>
      <c r="O1279" s="170"/>
      <c r="P1279" s="170"/>
      <c r="Q1279" s="170"/>
      <c r="R1279" s="170"/>
      <c r="S1279" s="170"/>
      <c r="T1279" s="327">
        <v>1278</v>
      </c>
      <c r="U1279" s="373" t="s">
        <v>1356</v>
      </c>
      <c r="V1279" s="376">
        <v>2</v>
      </c>
      <c r="X1279" s="270"/>
      <c r="Y1279" s="270"/>
      <c r="Z1279" s="376">
        <v>2</v>
      </c>
      <c r="AB1279" s="83"/>
      <c r="AC1279" s="83"/>
      <c r="AD1279" s="83"/>
      <c r="AE1279" s="83"/>
      <c r="AF1279" s="83"/>
      <c r="AG1279" s="83"/>
      <c r="AH1279" s="83"/>
      <c r="AI1279" s="83"/>
      <c r="AJ1279" s="83"/>
      <c r="AK1279" s="83"/>
      <c r="AL1279" s="83"/>
      <c r="AM1279" s="83"/>
      <c r="AN1279" s="83"/>
      <c r="AO1279" s="83"/>
      <c r="AP1279" s="83"/>
      <c r="AQ1279" s="83"/>
      <c r="AR1279" s="83"/>
      <c r="AS1279" s="83"/>
      <c r="AT1279" s="83"/>
      <c r="AU1279" s="83"/>
      <c r="AV1279" s="83"/>
      <c r="AW1279" s="83"/>
      <c r="AX1279" s="83"/>
      <c r="AY1279" s="83"/>
      <c r="AZ1279" s="83"/>
      <c r="BA1279" s="83"/>
      <c r="BB1279" s="83"/>
    </row>
    <row r="1280" spans="10:54" s="228" customFormat="1" x14ac:dyDescent="0.2">
      <c r="J1280" s="361"/>
      <c r="K1280" s="360"/>
      <c r="L1280" s="343"/>
      <c r="M1280" s="343"/>
      <c r="N1280" s="170"/>
      <c r="O1280" s="170"/>
      <c r="P1280" s="170"/>
      <c r="Q1280" s="170"/>
      <c r="R1280" s="170"/>
      <c r="S1280" s="170"/>
      <c r="T1280" s="327">
        <v>1279</v>
      </c>
      <c r="U1280" s="373" t="s">
        <v>1357</v>
      </c>
      <c r="V1280" s="376">
        <v>2</v>
      </c>
      <c r="X1280" s="270"/>
      <c r="Y1280" s="270"/>
      <c r="Z1280" s="376">
        <v>2</v>
      </c>
      <c r="AB1280" s="83"/>
      <c r="AC1280" s="83"/>
      <c r="AD1280" s="83"/>
      <c r="AE1280" s="83"/>
      <c r="AF1280" s="83"/>
      <c r="AG1280" s="83"/>
      <c r="AH1280" s="83"/>
      <c r="AI1280" s="83"/>
      <c r="AJ1280" s="83"/>
      <c r="AK1280" s="83"/>
      <c r="AL1280" s="83"/>
      <c r="AM1280" s="83"/>
      <c r="AN1280" s="83"/>
      <c r="AO1280" s="83"/>
      <c r="AP1280" s="83"/>
      <c r="AQ1280" s="83"/>
      <c r="AR1280" s="83"/>
      <c r="AS1280" s="83"/>
      <c r="AT1280" s="83"/>
      <c r="AU1280" s="83"/>
      <c r="AV1280" s="83"/>
      <c r="AW1280" s="83"/>
      <c r="AX1280" s="83"/>
      <c r="AY1280" s="83"/>
      <c r="AZ1280" s="83"/>
      <c r="BA1280" s="83"/>
      <c r="BB1280" s="83"/>
    </row>
    <row r="1281" spans="10:54" s="228" customFormat="1" x14ac:dyDescent="0.2">
      <c r="J1281" s="361"/>
      <c r="K1281" s="360"/>
      <c r="L1281" s="343"/>
      <c r="M1281" s="343"/>
      <c r="N1281" s="170"/>
      <c r="O1281" s="170"/>
      <c r="P1281" s="170"/>
      <c r="Q1281" s="170"/>
      <c r="R1281" s="170"/>
      <c r="S1281" s="170"/>
      <c r="T1281" s="327">
        <v>1280</v>
      </c>
      <c r="U1281" s="373" t="s">
        <v>1358</v>
      </c>
      <c r="V1281" s="376">
        <v>2</v>
      </c>
      <c r="X1281" s="270"/>
      <c r="Y1281" s="270"/>
      <c r="Z1281" s="376">
        <v>2</v>
      </c>
      <c r="AB1281" s="83"/>
      <c r="AC1281" s="83"/>
      <c r="AD1281" s="83"/>
      <c r="AE1281" s="83"/>
      <c r="AF1281" s="83"/>
      <c r="AG1281" s="83"/>
      <c r="AH1281" s="83"/>
      <c r="AI1281" s="83"/>
      <c r="AJ1281" s="83"/>
      <c r="AK1281" s="83"/>
      <c r="AL1281" s="83"/>
      <c r="AM1281" s="83"/>
      <c r="AN1281" s="83"/>
      <c r="AO1281" s="83"/>
      <c r="AP1281" s="83"/>
      <c r="AQ1281" s="83"/>
      <c r="AR1281" s="83"/>
      <c r="AS1281" s="83"/>
      <c r="AT1281" s="83"/>
      <c r="AU1281" s="83"/>
      <c r="AV1281" s="83"/>
      <c r="AW1281" s="83"/>
      <c r="AX1281" s="83"/>
      <c r="AY1281" s="83"/>
      <c r="AZ1281" s="83"/>
      <c r="BA1281" s="83"/>
      <c r="BB1281" s="83"/>
    </row>
    <row r="1282" spans="10:54" s="228" customFormat="1" x14ac:dyDescent="0.2">
      <c r="J1282" s="361"/>
      <c r="K1282" s="360"/>
      <c r="L1282" s="343"/>
      <c r="M1282" s="343"/>
      <c r="N1282" s="170"/>
      <c r="O1282" s="170"/>
      <c r="P1282" s="170"/>
      <c r="Q1282" s="170"/>
      <c r="R1282" s="170"/>
      <c r="S1282" s="170"/>
      <c r="T1282" s="327">
        <v>1281</v>
      </c>
      <c r="U1282" s="373" t="s">
        <v>1359</v>
      </c>
      <c r="V1282" s="376">
        <v>2</v>
      </c>
      <c r="X1282" s="270"/>
      <c r="Y1282" s="270"/>
      <c r="Z1282" s="376">
        <v>2</v>
      </c>
      <c r="AB1282" s="83"/>
      <c r="AC1282" s="83"/>
      <c r="AD1282" s="83"/>
      <c r="AE1282" s="83"/>
      <c r="AF1282" s="83"/>
      <c r="AG1282" s="83"/>
      <c r="AH1282" s="83"/>
      <c r="AI1282" s="83"/>
      <c r="AJ1282" s="83"/>
      <c r="AK1282" s="83"/>
      <c r="AL1282" s="83"/>
      <c r="AM1282" s="83"/>
      <c r="AN1282" s="83"/>
      <c r="AO1282" s="83"/>
      <c r="AP1282" s="83"/>
      <c r="AQ1282" s="83"/>
      <c r="AR1282" s="83"/>
      <c r="AS1282" s="83"/>
      <c r="AT1282" s="83"/>
      <c r="AU1282" s="83"/>
      <c r="AV1282" s="83"/>
      <c r="AW1282" s="83"/>
      <c r="AX1282" s="83"/>
      <c r="AY1282" s="83"/>
      <c r="AZ1282" s="83"/>
      <c r="BA1282" s="83"/>
      <c r="BB1282" s="83"/>
    </row>
    <row r="1283" spans="10:54" s="228" customFormat="1" x14ac:dyDescent="0.2">
      <c r="J1283" s="361"/>
      <c r="K1283" s="360"/>
      <c r="L1283" s="343"/>
      <c r="M1283" s="343"/>
      <c r="N1283" s="170"/>
      <c r="O1283" s="170"/>
      <c r="P1283" s="170"/>
      <c r="Q1283" s="170"/>
      <c r="R1283" s="170"/>
      <c r="S1283" s="170"/>
      <c r="T1283" s="327">
        <v>1282</v>
      </c>
      <c r="U1283" s="373" t="s">
        <v>1360</v>
      </c>
      <c r="V1283" s="376">
        <v>2</v>
      </c>
      <c r="X1283" s="270"/>
      <c r="Y1283" s="270"/>
      <c r="Z1283" s="376">
        <v>2</v>
      </c>
      <c r="AB1283" s="83"/>
      <c r="AC1283" s="83"/>
      <c r="AD1283" s="83"/>
      <c r="AE1283" s="83"/>
      <c r="AF1283" s="83"/>
      <c r="AG1283" s="83"/>
      <c r="AH1283" s="83"/>
      <c r="AI1283" s="83"/>
      <c r="AJ1283" s="83"/>
      <c r="AK1283" s="83"/>
      <c r="AL1283" s="83"/>
      <c r="AM1283" s="83"/>
      <c r="AN1283" s="83"/>
      <c r="AO1283" s="83"/>
      <c r="AP1283" s="83"/>
      <c r="AQ1283" s="83"/>
      <c r="AR1283" s="83"/>
      <c r="AS1283" s="83"/>
      <c r="AT1283" s="83"/>
      <c r="AU1283" s="83"/>
      <c r="AV1283" s="83"/>
      <c r="AW1283" s="83"/>
      <c r="AX1283" s="83"/>
      <c r="AY1283" s="83"/>
      <c r="AZ1283" s="83"/>
      <c r="BA1283" s="83"/>
      <c r="BB1283" s="83"/>
    </row>
    <row r="1284" spans="10:54" s="228" customFormat="1" x14ac:dyDescent="0.2">
      <c r="J1284" s="361"/>
      <c r="K1284" s="360"/>
      <c r="L1284" s="343"/>
      <c r="M1284" s="343"/>
      <c r="N1284" s="170"/>
      <c r="O1284" s="170"/>
      <c r="P1284" s="170"/>
      <c r="Q1284" s="170"/>
      <c r="R1284" s="170"/>
      <c r="S1284" s="170"/>
      <c r="T1284" s="327">
        <v>1283</v>
      </c>
      <c r="U1284" s="373" t="s">
        <v>1361</v>
      </c>
      <c r="V1284" s="376">
        <v>2</v>
      </c>
      <c r="X1284" s="270"/>
      <c r="Y1284" s="270"/>
      <c r="Z1284" s="376">
        <v>2</v>
      </c>
      <c r="AB1284" s="83"/>
      <c r="AC1284" s="83"/>
      <c r="AD1284" s="83"/>
      <c r="AE1284" s="83"/>
      <c r="AF1284" s="83"/>
      <c r="AG1284" s="83"/>
      <c r="AH1284" s="83"/>
      <c r="AI1284" s="83"/>
      <c r="AJ1284" s="83"/>
      <c r="AK1284" s="83"/>
      <c r="AL1284" s="83"/>
      <c r="AM1284" s="83"/>
      <c r="AN1284" s="83"/>
      <c r="AO1284" s="83"/>
      <c r="AP1284" s="83"/>
      <c r="AQ1284" s="83"/>
      <c r="AR1284" s="83"/>
      <c r="AS1284" s="83"/>
      <c r="AT1284" s="83"/>
      <c r="AU1284" s="83"/>
      <c r="AV1284" s="83"/>
      <c r="AW1284" s="83"/>
      <c r="AX1284" s="83"/>
      <c r="AY1284" s="83"/>
      <c r="AZ1284" s="83"/>
      <c r="BA1284" s="83"/>
      <c r="BB1284" s="83"/>
    </row>
    <row r="1285" spans="10:54" s="228" customFormat="1" x14ac:dyDescent="0.2">
      <c r="J1285" s="361"/>
      <c r="K1285" s="360"/>
      <c r="L1285" s="343"/>
      <c r="M1285" s="343"/>
      <c r="N1285" s="170"/>
      <c r="O1285" s="170"/>
      <c r="P1285" s="170"/>
      <c r="Q1285" s="170"/>
      <c r="R1285" s="170"/>
      <c r="S1285" s="170"/>
      <c r="T1285" s="327">
        <v>1284</v>
      </c>
      <c r="U1285" s="373" t="s">
        <v>1362</v>
      </c>
      <c r="V1285" s="376">
        <v>2</v>
      </c>
      <c r="X1285" s="270"/>
      <c r="Y1285" s="270"/>
      <c r="Z1285" s="376">
        <v>2</v>
      </c>
      <c r="AB1285" s="83"/>
      <c r="AC1285" s="83"/>
      <c r="AD1285" s="83"/>
      <c r="AE1285" s="83"/>
      <c r="AF1285" s="83"/>
      <c r="AG1285" s="83"/>
      <c r="AH1285" s="83"/>
      <c r="AI1285" s="83"/>
      <c r="AJ1285" s="83"/>
      <c r="AK1285" s="83"/>
      <c r="AL1285" s="83"/>
      <c r="AM1285" s="83"/>
      <c r="AN1285" s="83"/>
      <c r="AO1285" s="83"/>
      <c r="AP1285" s="83"/>
      <c r="AQ1285" s="83"/>
      <c r="AR1285" s="83"/>
      <c r="AS1285" s="83"/>
      <c r="AT1285" s="83"/>
      <c r="AU1285" s="83"/>
      <c r="AV1285" s="83"/>
      <c r="AW1285" s="83"/>
      <c r="AX1285" s="83"/>
      <c r="AY1285" s="83"/>
      <c r="AZ1285" s="83"/>
      <c r="BA1285" s="83"/>
      <c r="BB1285" s="83"/>
    </row>
    <row r="1286" spans="10:54" s="228" customFormat="1" x14ac:dyDescent="0.2">
      <c r="J1286" s="361"/>
      <c r="K1286" s="360"/>
      <c r="L1286" s="343"/>
      <c r="M1286" s="343"/>
      <c r="N1286" s="170"/>
      <c r="O1286" s="170"/>
      <c r="P1286" s="170"/>
      <c r="Q1286" s="170"/>
      <c r="R1286" s="170"/>
      <c r="S1286" s="170"/>
      <c r="T1286" s="327">
        <v>1285</v>
      </c>
      <c r="U1286" s="373" t="s">
        <v>1363</v>
      </c>
      <c r="V1286" s="376">
        <v>2</v>
      </c>
      <c r="X1286" s="270"/>
      <c r="Y1286" s="270"/>
      <c r="Z1286" s="376">
        <v>2</v>
      </c>
      <c r="AB1286" s="83"/>
      <c r="AC1286" s="83"/>
      <c r="AD1286" s="83"/>
      <c r="AE1286" s="83"/>
      <c r="AF1286" s="83"/>
      <c r="AG1286" s="83"/>
      <c r="AH1286" s="83"/>
      <c r="AI1286" s="83"/>
      <c r="AJ1286" s="83"/>
      <c r="AK1286" s="83"/>
      <c r="AL1286" s="83"/>
      <c r="AM1286" s="83"/>
      <c r="AN1286" s="83"/>
      <c r="AO1286" s="83"/>
      <c r="AP1286" s="83"/>
      <c r="AQ1286" s="83"/>
      <c r="AR1286" s="83"/>
      <c r="AS1286" s="83"/>
      <c r="AT1286" s="83"/>
      <c r="AU1286" s="83"/>
      <c r="AV1286" s="83"/>
      <c r="AW1286" s="83"/>
      <c r="AX1286" s="83"/>
      <c r="AY1286" s="83"/>
      <c r="AZ1286" s="83"/>
      <c r="BA1286" s="83"/>
      <c r="BB1286" s="83"/>
    </row>
    <row r="1287" spans="10:54" s="228" customFormat="1" x14ac:dyDescent="0.2">
      <c r="J1287" s="361"/>
      <c r="K1287" s="360"/>
      <c r="L1287" s="343"/>
      <c r="M1287" s="343"/>
      <c r="N1287" s="170"/>
      <c r="O1287" s="170"/>
      <c r="P1287" s="170"/>
      <c r="Q1287" s="170"/>
      <c r="R1287" s="170"/>
      <c r="S1287" s="170"/>
      <c r="T1287" s="327">
        <v>1286</v>
      </c>
      <c r="U1287" s="373" t="s">
        <v>1364</v>
      </c>
      <c r="V1287" s="376">
        <v>2</v>
      </c>
      <c r="X1287" s="270"/>
      <c r="Y1287" s="270"/>
      <c r="Z1287" s="376">
        <v>2</v>
      </c>
      <c r="AB1287" s="83"/>
      <c r="AC1287" s="83"/>
      <c r="AD1287" s="83"/>
      <c r="AE1287" s="83"/>
      <c r="AF1287" s="83"/>
      <c r="AG1287" s="83"/>
      <c r="AH1287" s="83"/>
      <c r="AI1287" s="83"/>
      <c r="AJ1287" s="83"/>
      <c r="AK1287" s="83"/>
      <c r="AL1287" s="83"/>
      <c r="AM1287" s="83"/>
      <c r="AN1287" s="83"/>
      <c r="AO1287" s="83"/>
      <c r="AP1287" s="83"/>
      <c r="AQ1287" s="83"/>
      <c r="AR1287" s="83"/>
      <c r="AS1287" s="83"/>
      <c r="AT1287" s="83"/>
      <c r="AU1287" s="83"/>
      <c r="AV1287" s="83"/>
      <c r="AW1287" s="83"/>
      <c r="AX1287" s="83"/>
      <c r="AY1287" s="83"/>
      <c r="AZ1287" s="83"/>
      <c r="BA1287" s="83"/>
      <c r="BB1287" s="83"/>
    </row>
    <row r="1288" spans="10:54" s="228" customFormat="1" x14ac:dyDescent="0.2">
      <c r="J1288" s="361"/>
      <c r="K1288" s="360"/>
      <c r="L1288" s="343"/>
      <c r="M1288" s="343"/>
      <c r="N1288" s="170"/>
      <c r="O1288" s="170"/>
      <c r="P1288" s="170"/>
      <c r="Q1288" s="170"/>
      <c r="R1288" s="170"/>
      <c r="S1288" s="170"/>
      <c r="T1288" s="327">
        <v>1287</v>
      </c>
      <c r="U1288" s="373" t="s">
        <v>1365</v>
      </c>
      <c r="V1288" s="376">
        <v>2</v>
      </c>
      <c r="X1288" s="270"/>
      <c r="Y1288" s="270"/>
      <c r="Z1288" s="376">
        <v>2</v>
      </c>
      <c r="AB1288" s="83"/>
      <c r="AC1288" s="83"/>
      <c r="AD1288" s="83"/>
      <c r="AE1288" s="83"/>
      <c r="AF1288" s="83"/>
      <c r="AG1288" s="83"/>
      <c r="AH1288" s="83"/>
      <c r="AI1288" s="83"/>
      <c r="AJ1288" s="83"/>
      <c r="AK1288" s="83"/>
      <c r="AL1288" s="83"/>
      <c r="AM1288" s="83"/>
      <c r="AN1288" s="83"/>
      <c r="AO1288" s="83"/>
      <c r="AP1288" s="83"/>
      <c r="AQ1288" s="83"/>
      <c r="AR1288" s="83"/>
      <c r="AS1288" s="83"/>
      <c r="AT1288" s="83"/>
      <c r="AU1288" s="83"/>
      <c r="AV1288" s="83"/>
      <c r="AW1288" s="83"/>
      <c r="AX1288" s="83"/>
      <c r="AY1288" s="83"/>
      <c r="AZ1288" s="83"/>
      <c r="BA1288" s="83"/>
      <c r="BB1288" s="83"/>
    </row>
    <row r="1289" spans="10:54" s="228" customFormat="1" x14ac:dyDescent="0.2">
      <c r="J1289" s="361"/>
      <c r="K1289" s="360"/>
      <c r="L1289" s="343"/>
      <c r="M1289" s="343"/>
      <c r="N1289" s="170"/>
      <c r="O1289" s="170"/>
      <c r="P1289" s="170"/>
      <c r="Q1289" s="170"/>
      <c r="R1289" s="170"/>
      <c r="S1289" s="170"/>
      <c r="T1289" s="327">
        <v>1288</v>
      </c>
      <c r="U1289" s="373" t="s">
        <v>1366</v>
      </c>
      <c r="V1289" s="376">
        <v>2</v>
      </c>
      <c r="X1289" s="270"/>
      <c r="Y1289" s="270"/>
      <c r="Z1289" s="376">
        <v>2</v>
      </c>
      <c r="AB1289" s="83"/>
      <c r="AC1289" s="83"/>
      <c r="AD1289" s="83"/>
      <c r="AE1289" s="83"/>
      <c r="AF1289" s="83"/>
      <c r="AG1289" s="83"/>
      <c r="AH1289" s="83"/>
      <c r="AI1289" s="83"/>
      <c r="AJ1289" s="83"/>
      <c r="AK1289" s="83"/>
      <c r="AL1289" s="83"/>
      <c r="AM1289" s="83"/>
      <c r="AN1289" s="83"/>
      <c r="AO1289" s="83"/>
      <c r="AP1289" s="83"/>
      <c r="AQ1289" s="83"/>
      <c r="AR1289" s="83"/>
      <c r="AS1289" s="83"/>
      <c r="AT1289" s="83"/>
      <c r="AU1289" s="83"/>
      <c r="AV1289" s="83"/>
      <c r="AW1289" s="83"/>
      <c r="AX1289" s="83"/>
      <c r="AY1289" s="83"/>
      <c r="AZ1289" s="83"/>
      <c r="BA1289" s="83"/>
      <c r="BB1289" s="83"/>
    </row>
    <row r="1290" spans="10:54" s="228" customFormat="1" x14ac:dyDescent="0.2">
      <c r="J1290" s="361"/>
      <c r="K1290" s="360"/>
      <c r="L1290" s="343"/>
      <c r="M1290" s="343"/>
      <c r="N1290" s="170"/>
      <c r="O1290" s="170"/>
      <c r="P1290" s="170"/>
      <c r="Q1290" s="170"/>
      <c r="R1290" s="170"/>
      <c r="S1290" s="170"/>
      <c r="T1290" s="327">
        <v>1289</v>
      </c>
      <c r="U1290" s="373" t="s">
        <v>1367</v>
      </c>
      <c r="V1290" s="376">
        <v>2</v>
      </c>
      <c r="X1290" s="270"/>
      <c r="Y1290" s="270"/>
      <c r="Z1290" s="376">
        <v>2</v>
      </c>
      <c r="AB1290" s="83"/>
      <c r="AC1290" s="83"/>
      <c r="AD1290" s="83"/>
      <c r="AE1290" s="83"/>
      <c r="AF1290" s="83"/>
      <c r="AG1290" s="83"/>
      <c r="AH1290" s="83"/>
      <c r="AI1290" s="83"/>
      <c r="AJ1290" s="83"/>
      <c r="AK1290" s="83"/>
      <c r="AL1290" s="83"/>
      <c r="AM1290" s="83"/>
      <c r="AN1290" s="83"/>
      <c r="AO1290" s="83"/>
      <c r="AP1290" s="83"/>
      <c r="AQ1290" s="83"/>
      <c r="AR1290" s="83"/>
      <c r="AS1290" s="83"/>
      <c r="AT1290" s="83"/>
      <c r="AU1290" s="83"/>
      <c r="AV1290" s="83"/>
      <c r="AW1290" s="83"/>
      <c r="AX1290" s="83"/>
      <c r="AY1290" s="83"/>
      <c r="AZ1290" s="83"/>
      <c r="BA1290" s="83"/>
      <c r="BB1290" s="83"/>
    </row>
    <row r="1291" spans="10:54" s="228" customFormat="1" x14ac:dyDescent="0.2">
      <c r="J1291" s="361"/>
      <c r="K1291" s="360"/>
      <c r="L1291" s="343"/>
      <c r="M1291" s="343"/>
      <c r="N1291" s="170"/>
      <c r="O1291" s="170"/>
      <c r="P1291" s="170"/>
      <c r="Q1291" s="170"/>
      <c r="R1291" s="170"/>
      <c r="S1291" s="170"/>
      <c r="T1291" s="327">
        <v>1290</v>
      </c>
      <c r="U1291" s="373" t="s">
        <v>1368</v>
      </c>
      <c r="V1291" s="376">
        <v>2</v>
      </c>
      <c r="X1291" s="270"/>
      <c r="Y1291" s="270"/>
      <c r="Z1291" s="376">
        <v>2</v>
      </c>
      <c r="AB1291" s="83"/>
      <c r="AC1291" s="83"/>
      <c r="AD1291" s="83"/>
      <c r="AE1291" s="83"/>
      <c r="AF1291" s="83"/>
      <c r="AG1291" s="83"/>
      <c r="AH1291" s="83"/>
      <c r="AI1291" s="83"/>
      <c r="AJ1291" s="83"/>
      <c r="AK1291" s="83"/>
      <c r="AL1291" s="83"/>
      <c r="AM1291" s="83"/>
      <c r="AN1291" s="83"/>
      <c r="AO1291" s="83"/>
      <c r="AP1291" s="83"/>
      <c r="AQ1291" s="83"/>
      <c r="AR1291" s="83"/>
      <c r="AS1291" s="83"/>
      <c r="AT1291" s="83"/>
      <c r="AU1291" s="83"/>
      <c r="AV1291" s="83"/>
      <c r="AW1291" s="83"/>
      <c r="AX1291" s="83"/>
      <c r="AY1291" s="83"/>
      <c r="AZ1291" s="83"/>
      <c r="BA1291" s="83"/>
      <c r="BB1291" s="83"/>
    </row>
    <row r="1292" spans="10:54" s="228" customFormat="1" x14ac:dyDescent="0.2">
      <c r="J1292" s="361"/>
      <c r="K1292" s="360"/>
      <c r="L1292" s="343"/>
      <c r="M1292" s="343"/>
      <c r="N1292" s="170"/>
      <c r="O1292" s="170"/>
      <c r="P1292" s="170"/>
      <c r="Q1292" s="170"/>
      <c r="R1292" s="170"/>
      <c r="S1292" s="170"/>
      <c r="T1292" s="327">
        <v>1291</v>
      </c>
      <c r="U1292" s="373" t="s">
        <v>1369</v>
      </c>
      <c r="V1292" s="376">
        <v>3</v>
      </c>
      <c r="X1292" s="270"/>
      <c r="Y1292" s="270"/>
      <c r="Z1292" s="376">
        <v>3</v>
      </c>
      <c r="AB1292" s="83"/>
      <c r="AC1292" s="83"/>
      <c r="AD1292" s="83"/>
      <c r="AE1292" s="83"/>
      <c r="AF1292" s="83"/>
      <c r="AG1292" s="83"/>
      <c r="AH1292" s="83"/>
      <c r="AI1292" s="83"/>
      <c r="AJ1292" s="83"/>
      <c r="AK1292" s="83"/>
      <c r="AL1292" s="83"/>
      <c r="AM1292" s="83"/>
      <c r="AN1292" s="83"/>
      <c r="AO1292" s="83"/>
      <c r="AP1292" s="83"/>
      <c r="AQ1292" s="83"/>
      <c r="AR1292" s="83"/>
      <c r="AS1292" s="83"/>
      <c r="AT1292" s="83"/>
      <c r="AU1292" s="83"/>
      <c r="AV1292" s="83"/>
      <c r="AW1292" s="83"/>
      <c r="AX1292" s="83"/>
      <c r="AY1292" s="83"/>
      <c r="AZ1292" s="83"/>
      <c r="BA1292" s="83"/>
      <c r="BB1292" s="83"/>
    </row>
    <row r="1293" spans="10:54" s="228" customFormat="1" x14ac:dyDescent="0.2">
      <c r="J1293" s="361"/>
      <c r="K1293" s="360"/>
      <c r="L1293" s="343"/>
      <c r="M1293" s="343"/>
      <c r="N1293" s="170"/>
      <c r="O1293" s="170"/>
      <c r="P1293" s="170"/>
      <c r="Q1293" s="170"/>
      <c r="R1293" s="170"/>
      <c r="S1293" s="170"/>
      <c r="T1293" s="327">
        <v>1292</v>
      </c>
      <c r="U1293" s="373" t="s">
        <v>1370</v>
      </c>
      <c r="V1293" s="376">
        <v>3</v>
      </c>
      <c r="X1293" s="270"/>
      <c r="Y1293" s="270"/>
      <c r="Z1293" s="376">
        <v>3</v>
      </c>
      <c r="AB1293" s="83"/>
      <c r="AC1293" s="83"/>
      <c r="AD1293" s="83"/>
      <c r="AE1293" s="83"/>
      <c r="AF1293" s="83"/>
      <c r="AG1293" s="83"/>
      <c r="AH1293" s="83"/>
      <c r="AI1293" s="83"/>
      <c r="AJ1293" s="83"/>
      <c r="AK1293" s="83"/>
      <c r="AL1293" s="83"/>
      <c r="AM1293" s="83"/>
      <c r="AN1293" s="83"/>
      <c r="AO1293" s="83"/>
      <c r="AP1293" s="83"/>
      <c r="AQ1293" s="83"/>
      <c r="AR1293" s="83"/>
      <c r="AS1293" s="83"/>
      <c r="AT1293" s="83"/>
      <c r="AU1293" s="83"/>
      <c r="AV1293" s="83"/>
      <c r="AW1293" s="83"/>
      <c r="AX1293" s="83"/>
      <c r="AY1293" s="83"/>
      <c r="AZ1293" s="83"/>
      <c r="BA1293" s="83"/>
      <c r="BB1293" s="83"/>
    </row>
    <row r="1294" spans="10:54" s="228" customFormat="1" x14ac:dyDescent="0.2">
      <c r="J1294" s="361"/>
      <c r="K1294" s="360"/>
      <c r="L1294" s="343"/>
      <c r="M1294" s="343"/>
      <c r="N1294" s="170"/>
      <c r="O1294" s="170"/>
      <c r="P1294" s="170"/>
      <c r="Q1294" s="170"/>
      <c r="R1294" s="170"/>
      <c r="S1294" s="170"/>
      <c r="T1294" s="327">
        <v>1293</v>
      </c>
      <c r="U1294" s="373" t="s">
        <v>1371</v>
      </c>
      <c r="V1294" s="376">
        <v>2</v>
      </c>
      <c r="X1294" s="270"/>
      <c r="Y1294" s="270"/>
      <c r="Z1294" s="376">
        <v>2</v>
      </c>
      <c r="AB1294" s="83"/>
      <c r="AC1294" s="83"/>
      <c r="AD1294" s="83"/>
      <c r="AE1294" s="83"/>
      <c r="AF1294" s="83"/>
      <c r="AG1294" s="83"/>
      <c r="AH1294" s="83"/>
      <c r="AI1294" s="83"/>
      <c r="AJ1294" s="83"/>
      <c r="AK1294" s="83"/>
      <c r="AL1294" s="83"/>
      <c r="AM1294" s="83"/>
      <c r="AN1294" s="83"/>
      <c r="AO1294" s="83"/>
      <c r="AP1294" s="83"/>
      <c r="AQ1294" s="83"/>
      <c r="AR1294" s="83"/>
      <c r="AS1294" s="83"/>
      <c r="AT1294" s="83"/>
      <c r="AU1294" s="83"/>
      <c r="AV1294" s="83"/>
      <c r="AW1294" s="83"/>
      <c r="AX1294" s="83"/>
      <c r="AY1294" s="83"/>
      <c r="AZ1294" s="83"/>
      <c r="BA1294" s="83"/>
      <c r="BB1294" s="83"/>
    </row>
    <row r="1295" spans="10:54" s="228" customFormat="1" x14ac:dyDescent="0.2">
      <c r="J1295" s="361"/>
      <c r="K1295" s="360"/>
      <c r="L1295" s="343"/>
      <c r="M1295" s="343"/>
      <c r="N1295" s="170"/>
      <c r="O1295" s="170"/>
      <c r="P1295" s="170"/>
      <c r="Q1295" s="170"/>
      <c r="R1295" s="170"/>
      <c r="S1295" s="170"/>
      <c r="T1295" s="327">
        <v>1294</v>
      </c>
      <c r="U1295" s="373" t="s">
        <v>1372</v>
      </c>
      <c r="V1295" s="376">
        <v>2</v>
      </c>
      <c r="X1295" s="270"/>
      <c r="Y1295" s="270"/>
      <c r="Z1295" s="376">
        <v>2</v>
      </c>
      <c r="AB1295" s="83"/>
      <c r="AC1295" s="83"/>
      <c r="AD1295" s="83"/>
      <c r="AE1295" s="83"/>
      <c r="AF1295" s="83"/>
      <c r="AG1295" s="83"/>
      <c r="AH1295" s="83"/>
      <c r="AI1295" s="83"/>
      <c r="AJ1295" s="83"/>
      <c r="AK1295" s="83"/>
      <c r="AL1295" s="83"/>
      <c r="AM1295" s="83"/>
      <c r="AN1295" s="83"/>
      <c r="AO1295" s="83"/>
      <c r="AP1295" s="83"/>
      <c r="AQ1295" s="83"/>
      <c r="AR1295" s="83"/>
      <c r="AS1295" s="83"/>
      <c r="AT1295" s="83"/>
      <c r="AU1295" s="83"/>
      <c r="AV1295" s="83"/>
      <c r="AW1295" s="83"/>
      <c r="AX1295" s="83"/>
      <c r="AY1295" s="83"/>
      <c r="AZ1295" s="83"/>
      <c r="BA1295" s="83"/>
      <c r="BB1295" s="83"/>
    </row>
    <row r="1296" spans="10:54" s="228" customFormat="1" x14ac:dyDescent="0.2">
      <c r="J1296" s="361"/>
      <c r="K1296" s="360"/>
      <c r="L1296" s="343"/>
      <c r="M1296" s="343"/>
      <c r="N1296" s="170"/>
      <c r="O1296" s="170"/>
      <c r="P1296" s="170"/>
      <c r="Q1296" s="170"/>
      <c r="R1296" s="170"/>
      <c r="S1296" s="170"/>
      <c r="T1296" s="327">
        <v>1295</v>
      </c>
      <c r="U1296" s="373" t="s">
        <v>1373</v>
      </c>
      <c r="V1296" s="376">
        <v>3</v>
      </c>
      <c r="X1296" s="270"/>
      <c r="Y1296" s="270"/>
      <c r="Z1296" s="376">
        <v>3</v>
      </c>
      <c r="AB1296" s="83"/>
      <c r="AC1296" s="83"/>
      <c r="AD1296" s="83"/>
      <c r="AE1296" s="83"/>
      <c r="AF1296" s="83"/>
      <c r="AG1296" s="83"/>
      <c r="AH1296" s="83"/>
      <c r="AI1296" s="83"/>
      <c r="AJ1296" s="83"/>
      <c r="AK1296" s="83"/>
      <c r="AL1296" s="83"/>
      <c r="AM1296" s="83"/>
      <c r="AN1296" s="83"/>
      <c r="AO1296" s="83"/>
      <c r="AP1296" s="83"/>
      <c r="AQ1296" s="83"/>
      <c r="AR1296" s="83"/>
      <c r="AS1296" s="83"/>
      <c r="AT1296" s="83"/>
      <c r="AU1296" s="83"/>
      <c r="AV1296" s="83"/>
      <c r="AW1296" s="83"/>
      <c r="AX1296" s="83"/>
      <c r="AY1296" s="83"/>
      <c r="AZ1296" s="83"/>
      <c r="BA1296" s="83"/>
      <c r="BB1296" s="83"/>
    </row>
    <row r="1297" spans="10:54" s="228" customFormat="1" x14ac:dyDescent="0.2">
      <c r="J1297" s="361"/>
      <c r="K1297" s="360"/>
      <c r="L1297" s="343"/>
      <c r="M1297" s="343"/>
      <c r="N1297" s="170"/>
      <c r="O1297" s="170"/>
      <c r="P1297" s="170"/>
      <c r="Q1297" s="170"/>
      <c r="R1297" s="170"/>
      <c r="S1297" s="170"/>
      <c r="T1297" s="327">
        <v>1296</v>
      </c>
      <c r="U1297" s="373" t="s">
        <v>1374</v>
      </c>
      <c r="V1297" s="376">
        <v>2</v>
      </c>
      <c r="X1297" s="270"/>
      <c r="Y1297" s="270"/>
      <c r="Z1297" s="376">
        <v>2</v>
      </c>
      <c r="AB1297" s="83"/>
      <c r="AC1297" s="83"/>
      <c r="AD1297" s="83"/>
      <c r="AE1297" s="83"/>
      <c r="AF1297" s="83"/>
      <c r="AG1297" s="83"/>
      <c r="AH1297" s="83"/>
      <c r="AI1297" s="83"/>
      <c r="AJ1297" s="83"/>
      <c r="AK1297" s="83"/>
      <c r="AL1297" s="83"/>
      <c r="AM1297" s="83"/>
      <c r="AN1297" s="83"/>
      <c r="AO1297" s="83"/>
      <c r="AP1297" s="83"/>
      <c r="AQ1297" s="83"/>
      <c r="AR1297" s="83"/>
      <c r="AS1297" s="83"/>
      <c r="AT1297" s="83"/>
      <c r="AU1297" s="83"/>
      <c r="AV1297" s="83"/>
      <c r="AW1297" s="83"/>
      <c r="AX1297" s="83"/>
      <c r="AY1297" s="83"/>
      <c r="AZ1297" s="83"/>
      <c r="BA1297" s="83"/>
      <c r="BB1297" s="83"/>
    </row>
    <row r="1298" spans="10:54" s="228" customFormat="1" x14ac:dyDescent="0.2">
      <c r="J1298" s="361"/>
      <c r="K1298" s="360"/>
      <c r="L1298" s="343"/>
      <c r="M1298" s="343"/>
      <c r="N1298" s="170"/>
      <c r="O1298" s="170"/>
      <c r="P1298" s="170"/>
      <c r="Q1298" s="170"/>
      <c r="R1298" s="170"/>
      <c r="S1298" s="170"/>
      <c r="T1298" s="327">
        <v>1297</v>
      </c>
      <c r="U1298" s="373" t="s">
        <v>1375</v>
      </c>
      <c r="V1298" s="376">
        <v>2</v>
      </c>
      <c r="X1298" s="270"/>
      <c r="Y1298" s="270"/>
      <c r="Z1298" s="376">
        <v>2</v>
      </c>
      <c r="AB1298" s="83"/>
      <c r="AC1298" s="83"/>
      <c r="AD1298" s="83"/>
      <c r="AE1298" s="83"/>
      <c r="AF1298" s="83"/>
      <c r="AG1298" s="83"/>
      <c r="AH1298" s="83"/>
      <c r="AI1298" s="83"/>
      <c r="AJ1298" s="83"/>
      <c r="AK1298" s="83"/>
      <c r="AL1298" s="83"/>
      <c r="AM1298" s="83"/>
      <c r="AN1298" s="83"/>
      <c r="AO1298" s="83"/>
      <c r="AP1298" s="83"/>
      <c r="AQ1298" s="83"/>
      <c r="AR1298" s="83"/>
      <c r="AS1298" s="83"/>
      <c r="AT1298" s="83"/>
      <c r="AU1298" s="83"/>
      <c r="AV1298" s="83"/>
      <c r="AW1298" s="83"/>
      <c r="AX1298" s="83"/>
      <c r="AY1298" s="83"/>
      <c r="AZ1298" s="83"/>
      <c r="BA1298" s="83"/>
      <c r="BB1298" s="83"/>
    </row>
    <row r="1299" spans="10:54" s="228" customFormat="1" x14ac:dyDescent="0.2">
      <c r="J1299" s="361"/>
      <c r="K1299" s="360"/>
      <c r="L1299" s="343"/>
      <c r="M1299" s="343"/>
      <c r="N1299" s="170"/>
      <c r="O1299" s="170"/>
      <c r="P1299" s="170"/>
      <c r="Q1299" s="170"/>
      <c r="R1299" s="170"/>
      <c r="S1299" s="170"/>
      <c r="T1299" s="327">
        <v>1298</v>
      </c>
      <c r="U1299" s="373" t="s">
        <v>1376</v>
      </c>
      <c r="V1299" s="376">
        <v>2</v>
      </c>
      <c r="X1299" s="270"/>
      <c r="Y1299" s="270"/>
      <c r="Z1299" s="376">
        <v>2</v>
      </c>
      <c r="AB1299" s="83"/>
      <c r="AC1299" s="83"/>
      <c r="AD1299" s="83"/>
      <c r="AE1299" s="83"/>
      <c r="AF1299" s="83"/>
      <c r="AG1299" s="83"/>
      <c r="AH1299" s="83"/>
      <c r="AI1299" s="83"/>
      <c r="AJ1299" s="83"/>
      <c r="AK1299" s="83"/>
      <c r="AL1299" s="83"/>
      <c r="AM1299" s="83"/>
      <c r="AN1299" s="83"/>
      <c r="AO1299" s="83"/>
      <c r="AP1299" s="83"/>
      <c r="AQ1299" s="83"/>
      <c r="AR1299" s="83"/>
      <c r="AS1299" s="83"/>
      <c r="AT1299" s="83"/>
      <c r="AU1299" s="83"/>
      <c r="AV1299" s="83"/>
      <c r="AW1299" s="83"/>
      <c r="AX1299" s="83"/>
      <c r="AY1299" s="83"/>
      <c r="AZ1299" s="83"/>
      <c r="BA1299" s="83"/>
      <c r="BB1299" s="83"/>
    </row>
    <row r="1300" spans="10:54" s="228" customFormat="1" x14ac:dyDescent="0.2">
      <c r="J1300" s="361"/>
      <c r="K1300" s="360"/>
      <c r="L1300" s="343"/>
      <c r="M1300" s="343"/>
      <c r="N1300" s="170"/>
      <c r="O1300" s="170"/>
      <c r="P1300" s="170"/>
      <c r="Q1300" s="170"/>
      <c r="R1300" s="170"/>
      <c r="S1300" s="170"/>
      <c r="T1300" s="327">
        <v>1299</v>
      </c>
      <c r="U1300" s="373" t="s">
        <v>1377</v>
      </c>
      <c r="V1300" s="376">
        <v>2</v>
      </c>
      <c r="X1300" s="270"/>
      <c r="Y1300" s="270"/>
      <c r="Z1300" s="376">
        <v>2</v>
      </c>
      <c r="AB1300" s="83"/>
      <c r="AC1300" s="83"/>
      <c r="AD1300" s="83"/>
      <c r="AE1300" s="83"/>
      <c r="AF1300" s="83"/>
      <c r="AG1300" s="83"/>
      <c r="AH1300" s="83"/>
      <c r="AI1300" s="83"/>
      <c r="AJ1300" s="83"/>
      <c r="AK1300" s="83"/>
      <c r="AL1300" s="83"/>
      <c r="AM1300" s="83"/>
      <c r="AN1300" s="83"/>
      <c r="AO1300" s="83"/>
      <c r="AP1300" s="83"/>
      <c r="AQ1300" s="83"/>
      <c r="AR1300" s="83"/>
      <c r="AS1300" s="83"/>
      <c r="AT1300" s="83"/>
      <c r="AU1300" s="83"/>
      <c r="AV1300" s="83"/>
      <c r="AW1300" s="83"/>
      <c r="AX1300" s="83"/>
      <c r="AY1300" s="83"/>
      <c r="AZ1300" s="83"/>
      <c r="BA1300" s="83"/>
      <c r="BB1300" s="83"/>
    </row>
    <row r="1301" spans="10:54" s="228" customFormat="1" x14ac:dyDescent="0.2">
      <c r="J1301" s="361"/>
      <c r="K1301" s="360"/>
      <c r="L1301" s="343"/>
      <c r="M1301" s="343"/>
      <c r="N1301" s="170"/>
      <c r="O1301" s="170"/>
      <c r="P1301" s="170"/>
      <c r="Q1301" s="170"/>
      <c r="R1301" s="170"/>
      <c r="S1301" s="170"/>
      <c r="T1301" s="327">
        <v>1300</v>
      </c>
      <c r="U1301" s="373" t="s">
        <v>1378</v>
      </c>
      <c r="V1301" s="376">
        <v>2</v>
      </c>
      <c r="X1301" s="270"/>
      <c r="Y1301" s="270"/>
      <c r="Z1301" s="376">
        <v>2</v>
      </c>
      <c r="AB1301" s="83"/>
      <c r="AC1301" s="83"/>
      <c r="AD1301" s="83"/>
      <c r="AE1301" s="83"/>
      <c r="AF1301" s="83"/>
      <c r="AG1301" s="83"/>
      <c r="AH1301" s="83"/>
      <c r="AI1301" s="83"/>
      <c r="AJ1301" s="83"/>
      <c r="AK1301" s="83"/>
      <c r="AL1301" s="83"/>
      <c r="AM1301" s="83"/>
      <c r="AN1301" s="83"/>
      <c r="AO1301" s="83"/>
      <c r="AP1301" s="83"/>
      <c r="AQ1301" s="83"/>
      <c r="AR1301" s="83"/>
      <c r="AS1301" s="83"/>
      <c r="AT1301" s="83"/>
      <c r="AU1301" s="83"/>
      <c r="AV1301" s="83"/>
      <c r="AW1301" s="83"/>
      <c r="AX1301" s="83"/>
      <c r="AY1301" s="83"/>
      <c r="AZ1301" s="83"/>
      <c r="BA1301" s="83"/>
      <c r="BB1301" s="83"/>
    </row>
    <row r="1302" spans="10:54" s="228" customFormat="1" x14ac:dyDescent="0.2">
      <c r="J1302" s="361"/>
      <c r="K1302" s="360"/>
      <c r="L1302" s="343"/>
      <c r="M1302" s="343"/>
      <c r="N1302" s="170"/>
      <c r="O1302" s="170"/>
      <c r="P1302" s="170"/>
      <c r="Q1302" s="170"/>
      <c r="R1302" s="170"/>
      <c r="S1302" s="170"/>
      <c r="T1302" s="327">
        <v>1301</v>
      </c>
      <c r="U1302" s="373" t="s">
        <v>1379</v>
      </c>
      <c r="V1302" s="376">
        <v>3</v>
      </c>
      <c r="X1302" s="270"/>
      <c r="Y1302" s="270"/>
      <c r="Z1302" s="376">
        <v>3</v>
      </c>
      <c r="AB1302" s="83"/>
      <c r="AC1302" s="83"/>
      <c r="AD1302" s="83"/>
      <c r="AE1302" s="83"/>
      <c r="AF1302" s="83"/>
      <c r="AG1302" s="83"/>
      <c r="AH1302" s="83"/>
      <c r="AI1302" s="83"/>
      <c r="AJ1302" s="83"/>
      <c r="AK1302" s="83"/>
      <c r="AL1302" s="83"/>
      <c r="AM1302" s="83"/>
      <c r="AN1302" s="83"/>
      <c r="AO1302" s="83"/>
      <c r="AP1302" s="83"/>
      <c r="AQ1302" s="83"/>
      <c r="AR1302" s="83"/>
      <c r="AS1302" s="83"/>
      <c r="AT1302" s="83"/>
      <c r="AU1302" s="83"/>
      <c r="AV1302" s="83"/>
      <c r="AW1302" s="83"/>
      <c r="AX1302" s="83"/>
      <c r="AY1302" s="83"/>
      <c r="AZ1302" s="83"/>
      <c r="BA1302" s="83"/>
      <c r="BB1302" s="83"/>
    </row>
    <row r="1303" spans="10:54" s="228" customFormat="1" x14ac:dyDescent="0.2">
      <c r="J1303" s="361"/>
      <c r="K1303" s="360"/>
      <c r="L1303" s="343"/>
      <c r="M1303" s="343"/>
      <c r="N1303" s="170"/>
      <c r="O1303" s="170"/>
      <c r="P1303" s="170"/>
      <c r="Q1303" s="170"/>
      <c r="R1303" s="170"/>
      <c r="S1303" s="170"/>
      <c r="T1303" s="327">
        <v>1302</v>
      </c>
      <c r="U1303" s="373" t="s">
        <v>1380</v>
      </c>
      <c r="V1303" s="376">
        <v>3</v>
      </c>
      <c r="X1303" s="270"/>
      <c r="Y1303" s="270"/>
      <c r="Z1303" s="376">
        <v>3</v>
      </c>
      <c r="AB1303" s="83"/>
      <c r="AC1303" s="83"/>
      <c r="AD1303" s="83"/>
      <c r="AE1303" s="83"/>
      <c r="AF1303" s="83"/>
      <c r="AG1303" s="83"/>
      <c r="AH1303" s="83"/>
      <c r="AI1303" s="83"/>
      <c r="AJ1303" s="83"/>
      <c r="AK1303" s="83"/>
      <c r="AL1303" s="83"/>
      <c r="AM1303" s="83"/>
      <c r="AN1303" s="83"/>
      <c r="AO1303" s="83"/>
      <c r="AP1303" s="83"/>
      <c r="AQ1303" s="83"/>
      <c r="AR1303" s="83"/>
      <c r="AS1303" s="83"/>
      <c r="AT1303" s="83"/>
      <c r="AU1303" s="83"/>
      <c r="AV1303" s="83"/>
      <c r="AW1303" s="83"/>
      <c r="AX1303" s="83"/>
      <c r="AY1303" s="83"/>
      <c r="AZ1303" s="83"/>
      <c r="BA1303" s="83"/>
      <c r="BB1303" s="83"/>
    </row>
    <row r="1304" spans="10:54" s="228" customFormat="1" x14ac:dyDescent="0.2">
      <c r="J1304" s="361"/>
      <c r="K1304" s="360"/>
      <c r="L1304" s="343"/>
      <c r="M1304" s="343"/>
      <c r="N1304" s="170"/>
      <c r="O1304" s="170"/>
      <c r="P1304" s="170"/>
      <c r="Q1304" s="170"/>
      <c r="R1304" s="170"/>
      <c r="S1304" s="170"/>
      <c r="T1304" s="327">
        <v>1303</v>
      </c>
      <c r="U1304" s="373" t="s">
        <v>1381</v>
      </c>
      <c r="V1304" s="376">
        <v>3</v>
      </c>
      <c r="X1304" s="270"/>
      <c r="Y1304" s="270"/>
      <c r="Z1304" s="376">
        <v>3</v>
      </c>
      <c r="AB1304" s="83"/>
      <c r="AC1304" s="83"/>
      <c r="AD1304" s="83"/>
      <c r="AE1304" s="83"/>
      <c r="AF1304" s="83"/>
      <c r="AG1304" s="83"/>
      <c r="AH1304" s="83"/>
      <c r="AI1304" s="83"/>
      <c r="AJ1304" s="83"/>
      <c r="AK1304" s="83"/>
      <c r="AL1304" s="83"/>
      <c r="AM1304" s="83"/>
      <c r="AN1304" s="83"/>
      <c r="AO1304" s="83"/>
      <c r="AP1304" s="83"/>
      <c r="AQ1304" s="83"/>
      <c r="AR1304" s="83"/>
      <c r="AS1304" s="83"/>
      <c r="AT1304" s="83"/>
      <c r="AU1304" s="83"/>
      <c r="AV1304" s="83"/>
      <c r="AW1304" s="83"/>
      <c r="AX1304" s="83"/>
      <c r="AY1304" s="83"/>
      <c r="AZ1304" s="83"/>
      <c r="BA1304" s="83"/>
      <c r="BB1304" s="83"/>
    </row>
    <row r="1305" spans="10:54" s="228" customFormat="1" x14ac:dyDescent="0.2">
      <c r="J1305" s="361"/>
      <c r="K1305" s="360"/>
      <c r="L1305" s="343"/>
      <c r="M1305" s="343"/>
      <c r="N1305" s="170"/>
      <c r="O1305" s="170"/>
      <c r="P1305" s="170"/>
      <c r="Q1305" s="170"/>
      <c r="R1305" s="170"/>
      <c r="S1305" s="170"/>
      <c r="T1305" s="327">
        <v>1304</v>
      </c>
      <c r="U1305" s="373" t="s">
        <v>1382</v>
      </c>
      <c r="V1305" s="376">
        <v>3</v>
      </c>
      <c r="X1305" s="270"/>
      <c r="Y1305" s="270"/>
      <c r="Z1305" s="376">
        <v>3</v>
      </c>
      <c r="AB1305" s="83"/>
      <c r="AC1305" s="83"/>
      <c r="AD1305" s="83"/>
      <c r="AE1305" s="83"/>
      <c r="AF1305" s="83"/>
      <c r="AG1305" s="83"/>
      <c r="AH1305" s="83"/>
      <c r="AI1305" s="83"/>
      <c r="AJ1305" s="83"/>
      <c r="AK1305" s="83"/>
      <c r="AL1305" s="83"/>
      <c r="AM1305" s="83"/>
      <c r="AN1305" s="83"/>
      <c r="AO1305" s="83"/>
      <c r="AP1305" s="83"/>
      <c r="AQ1305" s="83"/>
      <c r="AR1305" s="83"/>
      <c r="AS1305" s="83"/>
      <c r="AT1305" s="83"/>
      <c r="AU1305" s="83"/>
      <c r="AV1305" s="83"/>
      <c r="AW1305" s="83"/>
      <c r="AX1305" s="83"/>
      <c r="AY1305" s="83"/>
      <c r="AZ1305" s="83"/>
      <c r="BA1305" s="83"/>
      <c r="BB1305" s="83"/>
    </row>
    <row r="1306" spans="10:54" s="228" customFormat="1" x14ac:dyDescent="0.2">
      <c r="J1306" s="361"/>
      <c r="K1306" s="360"/>
      <c r="L1306" s="343"/>
      <c r="M1306" s="343"/>
      <c r="N1306" s="170"/>
      <c r="O1306" s="170"/>
      <c r="P1306" s="170"/>
      <c r="Q1306" s="170"/>
      <c r="R1306" s="170"/>
      <c r="S1306" s="170"/>
      <c r="T1306" s="327">
        <v>1305</v>
      </c>
      <c r="U1306" s="373" t="s">
        <v>1383</v>
      </c>
      <c r="V1306" s="376">
        <v>3</v>
      </c>
      <c r="X1306" s="270"/>
      <c r="Y1306" s="270"/>
      <c r="Z1306" s="376">
        <v>3</v>
      </c>
      <c r="AB1306" s="83"/>
      <c r="AC1306" s="83"/>
      <c r="AD1306" s="83"/>
      <c r="AE1306" s="83"/>
      <c r="AF1306" s="83"/>
      <c r="AG1306" s="83"/>
      <c r="AH1306" s="83"/>
      <c r="AI1306" s="83"/>
      <c r="AJ1306" s="83"/>
      <c r="AK1306" s="83"/>
      <c r="AL1306" s="83"/>
      <c r="AM1306" s="83"/>
      <c r="AN1306" s="83"/>
      <c r="AO1306" s="83"/>
      <c r="AP1306" s="83"/>
      <c r="AQ1306" s="83"/>
      <c r="AR1306" s="83"/>
      <c r="AS1306" s="83"/>
      <c r="AT1306" s="83"/>
      <c r="AU1306" s="83"/>
      <c r="AV1306" s="83"/>
      <c r="AW1306" s="83"/>
      <c r="AX1306" s="83"/>
      <c r="AY1306" s="83"/>
      <c r="AZ1306" s="83"/>
      <c r="BA1306" s="83"/>
      <c r="BB1306" s="83"/>
    </row>
    <row r="1307" spans="10:54" s="228" customFormat="1" x14ac:dyDescent="0.2">
      <c r="J1307" s="361"/>
      <c r="K1307" s="360"/>
      <c r="L1307" s="343"/>
      <c r="M1307" s="343"/>
      <c r="N1307" s="170"/>
      <c r="O1307" s="170"/>
      <c r="P1307" s="170"/>
      <c r="Q1307" s="170"/>
      <c r="R1307" s="170"/>
      <c r="S1307" s="170"/>
      <c r="T1307" s="327">
        <v>1306</v>
      </c>
      <c r="U1307" s="373" t="s">
        <v>1384</v>
      </c>
      <c r="V1307" s="376">
        <v>3</v>
      </c>
      <c r="X1307" s="270"/>
      <c r="Y1307" s="270"/>
      <c r="Z1307" s="376">
        <v>3</v>
      </c>
      <c r="AB1307" s="83"/>
      <c r="AC1307" s="83"/>
      <c r="AD1307" s="83"/>
      <c r="AE1307" s="83"/>
      <c r="AF1307" s="83"/>
      <c r="AG1307" s="83"/>
      <c r="AH1307" s="83"/>
      <c r="AI1307" s="83"/>
      <c r="AJ1307" s="83"/>
      <c r="AK1307" s="83"/>
      <c r="AL1307" s="83"/>
      <c r="AM1307" s="83"/>
      <c r="AN1307" s="83"/>
      <c r="AO1307" s="83"/>
      <c r="AP1307" s="83"/>
      <c r="AQ1307" s="83"/>
      <c r="AR1307" s="83"/>
      <c r="AS1307" s="83"/>
      <c r="AT1307" s="83"/>
      <c r="AU1307" s="83"/>
      <c r="AV1307" s="83"/>
      <c r="AW1307" s="83"/>
      <c r="AX1307" s="83"/>
      <c r="AY1307" s="83"/>
      <c r="AZ1307" s="83"/>
      <c r="BA1307" s="83"/>
      <c r="BB1307" s="83"/>
    </row>
    <row r="1308" spans="10:54" s="228" customFormat="1" x14ac:dyDescent="0.2">
      <c r="J1308" s="361"/>
      <c r="K1308" s="360"/>
      <c r="L1308" s="343"/>
      <c r="M1308" s="343"/>
      <c r="N1308" s="170"/>
      <c r="O1308" s="170"/>
      <c r="P1308" s="170"/>
      <c r="Q1308" s="170"/>
      <c r="R1308" s="170"/>
      <c r="S1308" s="170"/>
      <c r="T1308" s="327">
        <v>1307</v>
      </c>
      <c r="U1308" s="373" t="s">
        <v>1385</v>
      </c>
      <c r="V1308" s="376">
        <v>3</v>
      </c>
      <c r="X1308" s="270"/>
      <c r="Y1308" s="270"/>
      <c r="Z1308" s="376">
        <v>3</v>
      </c>
      <c r="AB1308" s="83"/>
      <c r="AC1308" s="83"/>
      <c r="AD1308" s="83"/>
      <c r="AE1308" s="83"/>
      <c r="AF1308" s="83"/>
      <c r="AG1308" s="83"/>
      <c r="AH1308" s="83"/>
      <c r="AI1308" s="83"/>
      <c r="AJ1308" s="83"/>
      <c r="AK1308" s="83"/>
      <c r="AL1308" s="83"/>
      <c r="AM1308" s="83"/>
      <c r="AN1308" s="83"/>
      <c r="AO1308" s="83"/>
      <c r="AP1308" s="83"/>
      <c r="AQ1308" s="83"/>
      <c r="AR1308" s="83"/>
      <c r="AS1308" s="83"/>
      <c r="AT1308" s="83"/>
      <c r="AU1308" s="83"/>
      <c r="AV1308" s="83"/>
      <c r="AW1308" s="83"/>
      <c r="AX1308" s="83"/>
      <c r="AY1308" s="83"/>
      <c r="AZ1308" s="83"/>
      <c r="BA1308" s="83"/>
      <c r="BB1308" s="83"/>
    </row>
    <row r="1309" spans="10:54" s="228" customFormat="1" x14ac:dyDescent="0.2">
      <c r="J1309" s="361"/>
      <c r="K1309" s="360"/>
      <c r="L1309" s="343"/>
      <c r="M1309" s="343"/>
      <c r="N1309" s="170"/>
      <c r="O1309" s="170"/>
      <c r="P1309" s="170"/>
      <c r="Q1309" s="170"/>
      <c r="R1309" s="170"/>
      <c r="S1309" s="170"/>
      <c r="T1309" s="327">
        <v>1308</v>
      </c>
      <c r="U1309" s="373" t="s">
        <v>1386</v>
      </c>
      <c r="V1309" s="376">
        <v>2</v>
      </c>
      <c r="X1309" s="270"/>
      <c r="Y1309" s="270"/>
      <c r="Z1309" s="376">
        <v>2</v>
      </c>
      <c r="AB1309" s="83"/>
      <c r="AC1309" s="83"/>
      <c r="AD1309" s="83"/>
      <c r="AE1309" s="83"/>
      <c r="AF1309" s="83"/>
      <c r="AG1309" s="83"/>
      <c r="AH1309" s="83"/>
      <c r="AI1309" s="83"/>
      <c r="AJ1309" s="83"/>
      <c r="AK1309" s="83"/>
      <c r="AL1309" s="83"/>
      <c r="AM1309" s="83"/>
      <c r="AN1309" s="83"/>
      <c r="AO1309" s="83"/>
      <c r="AP1309" s="83"/>
      <c r="AQ1309" s="83"/>
      <c r="AR1309" s="83"/>
      <c r="AS1309" s="83"/>
      <c r="AT1309" s="83"/>
      <c r="AU1309" s="83"/>
      <c r="AV1309" s="83"/>
      <c r="AW1309" s="83"/>
      <c r="AX1309" s="83"/>
      <c r="AY1309" s="83"/>
      <c r="AZ1309" s="83"/>
      <c r="BA1309" s="83"/>
      <c r="BB1309" s="83"/>
    </row>
    <row r="1310" spans="10:54" s="228" customFormat="1" x14ac:dyDescent="0.2">
      <c r="J1310" s="361"/>
      <c r="K1310" s="360"/>
      <c r="L1310" s="343"/>
      <c r="M1310" s="343"/>
      <c r="N1310" s="170"/>
      <c r="O1310" s="170"/>
      <c r="P1310" s="170"/>
      <c r="Q1310" s="170"/>
      <c r="R1310" s="170"/>
      <c r="S1310" s="170"/>
      <c r="T1310" s="327">
        <v>1309</v>
      </c>
      <c r="U1310" s="373" t="s">
        <v>1387</v>
      </c>
      <c r="V1310" s="376">
        <v>2</v>
      </c>
      <c r="X1310" s="270"/>
      <c r="Y1310" s="270"/>
      <c r="Z1310" s="376">
        <v>2</v>
      </c>
      <c r="AB1310" s="83"/>
      <c r="AC1310" s="83"/>
      <c r="AD1310" s="83"/>
      <c r="AE1310" s="83"/>
      <c r="AF1310" s="83"/>
      <c r="AG1310" s="83"/>
      <c r="AH1310" s="83"/>
      <c r="AI1310" s="83"/>
      <c r="AJ1310" s="83"/>
      <c r="AK1310" s="83"/>
      <c r="AL1310" s="83"/>
      <c r="AM1310" s="83"/>
      <c r="AN1310" s="83"/>
      <c r="AO1310" s="83"/>
      <c r="AP1310" s="83"/>
      <c r="AQ1310" s="83"/>
      <c r="AR1310" s="83"/>
      <c r="AS1310" s="83"/>
      <c r="AT1310" s="83"/>
      <c r="AU1310" s="83"/>
      <c r="AV1310" s="83"/>
      <c r="AW1310" s="83"/>
      <c r="AX1310" s="83"/>
      <c r="AY1310" s="83"/>
      <c r="AZ1310" s="83"/>
      <c r="BA1310" s="83"/>
      <c r="BB1310" s="83"/>
    </row>
    <row r="1311" spans="10:54" s="228" customFormat="1" x14ac:dyDescent="0.2">
      <c r="J1311" s="361"/>
      <c r="K1311" s="360"/>
      <c r="L1311" s="343"/>
      <c r="M1311" s="343"/>
      <c r="N1311" s="170"/>
      <c r="O1311" s="170"/>
      <c r="P1311" s="170"/>
      <c r="Q1311" s="170"/>
      <c r="R1311" s="170"/>
      <c r="S1311" s="170"/>
      <c r="T1311" s="327">
        <v>1310</v>
      </c>
      <c r="U1311" s="373" t="s">
        <v>1388</v>
      </c>
      <c r="V1311" s="376">
        <v>2</v>
      </c>
      <c r="X1311" s="270"/>
      <c r="Y1311" s="270"/>
      <c r="Z1311" s="376">
        <v>2</v>
      </c>
      <c r="AB1311" s="83"/>
      <c r="AC1311" s="83"/>
      <c r="AD1311" s="83"/>
      <c r="AE1311" s="83"/>
      <c r="AF1311" s="83"/>
      <c r="AG1311" s="83"/>
      <c r="AH1311" s="83"/>
      <c r="AI1311" s="83"/>
      <c r="AJ1311" s="83"/>
      <c r="AK1311" s="83"/>
      <c r="AL1311" s="83"/>
      <c r="AM1311" s="83"/>
      <c r="AN1311" s="83"/>
      <c r="AO1311" s="83"/>
      <c r="AP1311" s="83"/>
      <c r="AQ1311" s="83"/>
      <c r="AR1311" s="83"/>
      <c r="AS1311" s="83"/>
      <c r="AT1311" s="83"/>
      <c r="AU1311" s="83"/>
      <c r="AV1311" s="83"/>
      <c r="AW1311" s="83"/>
      <c r="AX1311" s="83"/>
      <c r="AY1311" s="83"/>
      <c r="AZ1311" s="83"/>
      <c r="BA1311" s="83"/>
      <c r="BB1311" s="83"/>
    </row>
    <row r="1312" spans="10:54" s="228" customFormat="1" x14ac:dyDescent="0.2">
      <c r="J1312" s="361"/>
      <c r="K1312" s="360"/>
      <c r="L1312" s="343"/>
      <c r="M1312" s="343"/>
      <c r="N1312" s="170"/>
      <c r="O1312" s="170"/>
      <c r="P1312" s="170"/>
      <c r="Q1312" s="170"/>
      <c r="R1312" s="170"/>
      <c r="S1312" s="170"/>
      <c r="T1312" s="327">
        <v>1311</v>
      </c>
      <c r="U1312" s="373" t="s">
        <v>1389</v>
      </c>
      <c r="V1312" s="376">
        <v>2</v>
      </c>
      <c r="X1312" s="270"/>
      <c r="Y1312" s="270"/>
      <c r="Z1312" s="376">
        <v>2</v>
      </c>
      <c r="AB1312" s="83"/>
      <c r="AC1312" s="83"/>
      <c r="AD1312" s="83"/>
      <c r="AE1312" s="83"/>
      <c r="AF1312" s="83"/>
      <c r="AG1312" s="83"/>
      <c r="AH1312" s="83"/>
      <c r="AI1312" s="83"/>
      <c r="AJ1312" s="83"/>
      <c r="AK1312" s="83"/>
      <c r="AL1312" s="83"/>
      <c r="AM1312" s="83"/>
      <c r="AN1312" s="83"/>
      <c r="AO1312" s="83"/>
      <c r="AP1312" s="83"/>
      <c r="AQ1312" s="83"/>
      <c r="AR1312" s="83"/>
      <c r="AS1312" s="83"/>
      <c r="AT1312" s="83"/>
      <c r="AU1312" s="83"/>
      <c r="AV1312" s="83"/>
      <c r="AW1312" s="83"/>
      <c r="AX1312" s="83"/>
      <c r="AY1312" s="83"/>
      <c r="AZ1312" s="83"/>
      <c r="BA1312" s="83"/>
      <c r="BB1312" s="83"/>
    </row>
    <row r="1313" spans="10:54" s="228" customFormat="1" x14ac:dyDescent="0.2">
      <c r="J1313" s="361"/>
      <c r="K1313" s="360"/>
      <c r="L1313" s="343"/>
      <c r="M1313" s="343"/>
      <c r="N1313" s="170"/>
      <c r="O1313" s="170"/>
      <c r="P1313" s="170"/>
      <c r="Q1313" s="170"/>
      <c r="R1313" s="170"/>
      <c r="S1313" s="170"/>
      <c r="T1313" s="327">
        <v>1312</v>
      </c>
      <c r="U1313" s="373" t="s">
        <v>1390</v>
      </c>
      <c r="V1313" s="376">
        <v>2</v>
      </c>
      <c r="X1313" s="270"/>
      <c r="Y1313" s="270"/>
      <c r="Z1313" s="376">
        <v>2</v>
      </c>
      <c r="AB1313" s="83"/>
      <c r="AC1313" s="83"/>
      <c r="AD1313" s="83"/>
      <c r="AE1313" s="83"/>
      <c r="AF1313" s="83"/>
      <c r="AG1313" s="83"/>
      <c r="AH1313" s="83"/>
      <c r="AI1313" s="83"/>
      <c r="AJ1313" s="83"/>
      <c r="AK1313" s="83"/>
      <c r="AL1313" s="83"/>
      <c r="AM1313" s="83"/>
      <c r="AN1313" s="83"/>
      <c r="AO1313" s="83"/>
      <c r="AP1313" s="83"/>
      <c r="AQ1313" s="83"/>
      <c r="AR1313" s="83"/>
      <c r="AS1313" s="83"/>
      <c r="AT1313" s="83"/>
      <c r="AU1313" s="83"/>
      <c r="AV1313" s="83"/>
      <c r="AW1313" s="83"/>
      <c r="AX1313" s="83"/>
      <c r="AY1313" s="83"/>
      <c r="AZ1313" s="83"/>
      <c r="BA1313" s="83"/>
      <c r="BB1313" s="83"/>
    </row>
    <row r="1314" spans="10:54" s="228" customFormat="1" x14ac:dyDescent="0.2">
      <c r="J1314" s="361"/>
      <c r="K1314" s="360"/>
      <c r="L1314" s="343"/>
      <c r="M1314" s="343"/>
      <c r="N1314" s="170"/>
      <c r="O1314" s="170"/>
      <c r="P1314" s="170"/>
      <c r="Q1314" s="170"/>
      <c r="R1314" s="170"/>
      <c r="S1314" s="170"/>
      <c r="T1314" s="327">
        <v>1313</v>
      </c>
      <c r="U1314" s="373" t="s">
        <v>1391</v>
      </c>
      <c r="V1314" s="376">
        <v>2</v>
      </c>
      <c r="X1314" s="270"/>
      <c r="Y1314" s="270"/>
      <c r="Z1314" s="376">
        <v>2</v>
      </c>
      <c r="AB1314" s="83"/>
      <c r="AC1314" s="83"/>
      <c r="AD1314" s="83"/>
      <c r="AE1314" s="83"/>
      <c r="AF1314" s="83"/>
      <c r="AG1314" s="83"/>
      <c r="AH1314" s="83"/>
      <c r="AI1314" s="83"/>
      <c r="AJ1314" s="83"/>
      <c r="AK1314" s="83"/>
      <c r="AL1314" s="83"/>
      <c r="AM1314" s="83"/>
      <c r="AN1314" s="83"/>
      <c r="AO1314" s="83"/>
      <c r="AP1314" s="83"/>
      <c r="AQ1314" s="83"/>
      <c r="AR1314" s="83"/>
      <c r="AS1314" s="83"/>
      <c r="AT1314" s="83"/>
      <c r="AU1314" s="83"/>
      <c r="AV1314" s="83"/>
      <c r="AW1314" s="83"/>
      <c r="AX1314" s="83"/>
      <c r="AY1314" s="83"/>
      <c r="AZ1314" s="83"/>
      <c r="BA1314" s="83"/>
      <c r="BB1314" s="83"/>
    </row>
    <row r="1315" spans="10:54" s="228" customFormat="1" x14ac:dyDescent="0.2">
      <c r="J1315" s="361"/>
      <c r="K1315" s="360"/>
      <c r="L1315" s="343"/>
      <c r="M1315" s="343"/>
      <c r="N1315" s="170"/>
      <c r="O1315" s="170"/>
      <c r="P1315" s="170"/>
      <c r="Q1315" s="170"/>
      <c r="R1315" s="170"/>
      <c r="S1315" s="170"/>
      <c r="T1315" s="327">
        <v>1314</v>
      </c>
      <c r="U1315" s="373" t="s">
        <v>1392</v>
      </c>
      <c r="V1315" s="376">
        <v>2</v>
      </c>
      <c r="X1315" s="270"/>
      <c r="Y1315" s="270"/>
      <c r="Z1315" s="376">
        <v>2</v>
      </c>
      <c r="AB1315" s="83"/>
      <c r="AC1315" s="83"/>
      <c r="AD1315" s="83"/>
      <c r="AE1315" s="83"/>
      <c r="AF1315" s="83"/>
      <c r="AG1315" s="83"/>
      <c r="AH1315" s="83"/>
      <c r="AI1315" s="83"/>
      <c r="AJ1315" s="83"/>
      <c r="AK1315" s="83"/>
      <c r="AL1315" s="83"/>
      <c r="AM1315" s="83"/>
      <c r="AN1315" s="83"/>
      <c r="AO1315" s="83"/>
      <c r="AP1315" s="83"/>
      <c r="AQ1315" s="83"/>
      <c r="AR1315" s="83"/>
      <c r="AS1315" s="83"/>
      <c r="AT1315" s="83"/>
      <c r="AU1315" s="83"/>
      <c r="AV1315" s="83"/>
      <c r="AW1315" s="83"/>
      <c r="AX1315" s="83"/>
      <c r="AY1315" s="83"/>
      <c r="AZ1315" s="83"/>
      <c r="BA1315" s="83"/>
      <c r="BB1315" s="83"/>
    </row>
    <row r="1316" spans="10:54" s="228" customFormat="1" x14ac:dyDescent="0.2">
      <c r="J1316" s="361"/>
      <c r="K1316" s="360"/>
      <c r="L1316" s="343"/>
      <c r="M1316" s="343"/>
      <c r="N1316" s="170"/>
      <c r="O1316" s="170"/>
      <c r="P1316" s="170"/>
      <c r="Q1316" s="170"/>
      <c r="R1316" s="170"/>
      <c r="S1316" s="170"/>
      <c r="T1316" s="327">
        <v>1315</v>
      </c>
      <c r="U1316" s="373" t="s">
        <v>1393</v>
      </c>
      <c r="V1316" s="376">
        <v>2</v>
      </c>
      <c r="X1316" s="270"/>
      <c r="Y1316" s="270"/>
      <c r="Z1316" s="376">
        <v>2</v>
      </c>
      <c r="AB1316" s="83"/>
      <c r="AC1316" s="83"/>
      <c r="AD1316" s="83"/>
      <c r="AE1316" s="83"/>
      <c r="AF1316" s="83"/>
      <c r="AG1316" s="83"/>
      <c r="AH1316" s="83"/>
      <c r="AI1316" s="83"/>
      <c r="AJ1316" s="83"/>
      <c r="AK1316" s="83"/>
      <c r="AL1316" s="83"/>
      <c r="AM1316" s="83"/>
      <c r="AN1316" s="83"/>
      <c r="AO1316" s="83"/>
      <c r="AP1316" s="83"/>
      <c r="AQ1316" s="83"/>
      <c r="AR1316" s="83"/>
      <c r="AS1316" s="83"/>
      <c r="AT1316" s="83"/>
      <c r="AU1316" s="83"/>
      <c r="AV1316" s="83"/>
      <c r="AW1316" s="83"/>
      <c r="AX1316" s="83"/>
      <c r="AY1316" s="83"/>
      <c r="AZ1316" s="83"/>
      <c r="BA1316" s="83"/>
      <c r="BB1316" s="83"/>
    </row>
    <row r="1317" spans="10:54" s="228" customFormat="1" x14ac:dyDescent="0.2">
      <c r="J1317" s="361"/>
      <c r="K1317" s="360"/>
      <c r="L1317" s="343"/>
      <c r="M1317" s="343"/>
      <c r="N1317" s="170"/>
      <c r="O1317" s="170"/>
      <c r="P1317" s="170"/>
      <c r="Q1317" s="170"/>
      <c r="R1317" s="170"/>
      <c r="S1317" s="170"/>
      <c r="T1317" s="327">
        <v>1316</v>
      </c>
      <c r="U1317" s="373" t="s">
        <v>1394</v>
      </c>
      <c r="V1317" s="376">
        <v>2</v>
      </c>
      <c r="X1317" s="270"/>
      <c r="Y1317" s="270"/>
      <c r="Z1317" s="376">
        <v>2</v>
      </c>
      <c r="AB1317" s="83"/>
      <c r="AC1317" s="83"/>
      <c r="AD1317" s="83"/>
      <c r="AE1317" s="83"/>
      <c r="AF1317" s="83"/>
      <c r="AG1317" s="83"/>
      <c r="AH1317" s="83"/>
      <c r="AI1317" s="83"/>
      <c r="AJ1317" s="83"/>
      <c r="AK1317" s="83"/>
      <c r="AL1317" s="83"/>
      <c r="AM1317" s="83"/>
      <c r="AN1317" s="83"/>
      <c r="AO1317" s="83"/>
      <c r="AP1317" s="83"/>
      <c r="AQ1317" s="83"/>
      <c r="AR1317" s="83"/>
      <c r="AS1317" s="83"/>
      <c r="AT1317" s="83"/>
      <c r="AU1317" s="83"/>
      <c r="AV1317" s="83"/>
      <c r="AW1317" s="83"/>
      <c r="AX1317" s="83"/>
      <c r="AY1317" s="83"/>
      <c r="AZ1317" s="83"/>
      <c r="BA1317" s="83"/>
      <c r="BB1317" s="83"/>
    </row>
    <row r="1318" spans="10:54" s="228" customFormat="1" x14ac:dyDescent="0.2">
      <c r="J1318" s="361"/>
      <c r="K1318" s="360"/>
      <c r="L1318" s="343"/>
      <c r="M1318" s="343"/>
      <c r="N1318" s="170"/>
      <c r="O1318" s="170"/>
      <c r="P1318" s="170"/>
      <c r="Q1318" s="170"/>
      <c r="R1318" s="170"/>
      <c r="S1318" s="170"/>
      <c r="T1318" s="327">
        <v>1317</v>
      </c>
      <c r="U1318" s="373" t="s">
        <v>1395</v>
      </c>
      <c r="V1318" s="376">
        <v>2</v>
      </c>
      <c r="X1318" s="270"/>
      <c r="Y1318" s="270"/>
      <c r="Z1318" s="376">
        <v>2</v>
      </c>
      <c r="AB1318" s="83"/>
      <c r="AC1318" s="83"/>
      <c r="AD1318" s="83"/>
      <c r="AE1318" s="83"/>
      <c r="AF1318" s="83"/>
      <c r="AG1318" s="83"/>
      <c r="AH1318" s="83"/>
      <c r="AI1318" s="83"/>
      <c r="AJ1318" s="83"/>
      <c r="AK1318" s="83"/>
      <c r="AL1318" s="83"/>
      <c r="AM1318" s="83"/>
      <c r="AN1318" s="83"/>
      <c r="AO1318" s="83"/>
      <c r="AP1318" s="83"/>
      <c r="AQ1318" s="83"/>
      <c r="AR1318" s="83"/>
      <c r="AS1318" s="83"/>
      <c r="AT1318" s="83"/>
      <c r="AU1318" s="83"/>
      <c r="AV1318" s="83"/>
      <c r="AW1318" s="83"/>
      <c r="AX1318" s="83"/>
      <c r="AY1318" s="83"/>
      <c r="AZ1318" s="83"/>
      <c r="BA1318" s="83"/>
      <c r="BB1318" s="83"/>
    </row>
    <row r="1319" spans="10:54" s="228" customFormat="1" x14ac:dyDescent="0.2">
      <c r="J1319" s="361"/>
      <c r="K1319" s="360"/>
      <c r="L1319" s="343"/>
      <c r="M1319" s="343"/>
      <c r="N1319" s="170"/>
      <c r="O1319" s="170"/>
      <c r="P1319" s="170"/>
      <c r="Q1319" s="170"/>
      <c r="R1319" s="170"/>
      <c r="S1319" s="170"/>
      <c r="T1319" s="327">
        <v>1318</v>
      </c>
      <c r="U1319" s="373" t="s">
        <v>1396</v>
      </c>
      <c r="V1319" s="376">
        <v>2</v>
      </c>
      <c r="X1319" s="270"/>
      <c r="Y1319" s="270"/>
      <c r="Z1319" s="376">
        <v>2</v>
      </c>
      <c r="AB1319" s="83"/>
      <c r="AC1319" s="83"/>
      <c r="AD1319" s="83"/>
      <c r="AE1319" s="83"/>
      <c r="AF1319" s="83"/>
      <c r="AG1319" s="83"/>
      <c r="AH1319" s="83"/>
      <c r="AI1319" s="83"/>
      <c r="AJ1319" s="83"/>
      <c r="AK1319" s="83"/>
      <c r="AL1319" s="83"/>
      <c r="AM1319" s="83"/>
      <c r="AN1319" s="83"/>
      <c r="AO1319" s="83"/>
      <c r="AP1319" s="83"/>
      <c r="AQ1319" s="83"/>
      <c r="AR1319" s="83"/>
      <c r="AS1319" s="83"/>
      <c r="AT1319" s="83"/>
      <c r="AU1319" s="83"/>
      <c r="AV1319" s="83"/>
      <c r="AW1319" s="83"/>
      <c r="AX1319" s="83"/>
      <c r="AY1319" s="83"/>
      <c r="AZ1319" s="83"/>
      <c r="BA1319" s="83"/>
      <c r="BB1319" s="83"/>
    </row>
    <row r="1320" spans="10:54" s="228" customFormat="1" x14ac:dyDescent="0.2">
      <c r="J1320" s="361"/>
      <c r="K1320" s="360"/>
      <c r="L1320" s="343"/>
      <c r="M1320" s="343"/>
      <c r="N1320" s="170"/>
      <c r="O1320" s="170"/>
      <c r="P1320" s="170"/>
      <c r="Q1320" s="170"/>
      <c r="R1320" s="170"/>
      <c r="S1320" s="170"/>
      <c r="T1320" s="327">
        <v>1319</v>
      </c>
      <c r="U1320" s="373" t="s">
        <v>1397</v>
      </c>
      <c r="V1320" s="376">
        <v>2</v>
      </c>
      <c r="X1320" s="270"/>
      <c r="Y1320" s="270"/>
      <c r="Z1320" s="376">
        <v>2</v>
      </c>
      <c r="AB1320" s="83"/>
      <c r="AC1320" s="83"/>
      <c r="AD1320" s="83"/>
      <c r="AE1320" s="83"/>
      <c r="AF1320" s="83"/>
      <c r="AG1320" s="83"/>
      <c r="AH1320" s="83"/>
      <c r="AI1320" s="83"/>
      <c r="AJ1320" s="83"/>
      <c r="AK1320" s="83"/>
      <c r="AL1320" s="83"/>
      <c r="AM1320" s="83"/>
      <c r="AN1320" s="83"/>
      <c r="AO1320" s="83"/>
      <c r="AP1320" s="83"/>
      <c r="AQ1320" s="83"/>
      <c r="AR1320" s="83"/>
      <c r="AS1320" s="83"/>
      <c r="AT1320" s="83"/>
      <c r="AU1320" s="83"/>
      <c r="AV1320" s="83"/>
      <c r="AW1320" s="83"/>
      <c r="AX1320" s="83"/>
      <c r="AY1320" s="83"/>
      <c r="AZ1320" s="83"/>
      <c r="BA1320" s="83"/>
      <c r="BB1320" s="83"/>
    </row>
    <row r="1321" spans="10:54" s="228" customFormat="1" x14ac:dyDescent="0.2">
      <c r="J1321" s="361"/>
      <c r="K1321" s="360"/>
      <c r="L1321" s="343"/>
      <c r="M1321" s="343"/>
      <c r="N1321" s="170"/>
      <c r="O1321" s="170"/>
      <c r="P1321" s="170"/>
      <c r="Q1321" s="170"/>
      <c r="R1321" s="170"/>
      <c r="S1321" s="170"/>
      <c r="T1321" s="327">
        <v>1320</v>
      </c>
      <c r="U1321" s="373" t="s">
        <v>1398</v>
      </c>
      <c r="V1321" s="376">
        <v>2</v>
      </c>
      <c r="X1321" s="270"/>
      <c r="Y1321" s="270"/>
      <c r="Z1321" s="376">
        <v>2</v>
      </c>
      <c r="AB1321" s="83"/>
      <c r="AC1321" s="83"/>
      <c r="AD1321" s="83"/>
      <c r="AE1321" s="83"/>
      <c r="AF1321" s="83"/>
      <c r="AG1321" s="83"/>
      <c r="AH1321" s="83"/>
      <c r="AI1321" s="83"/>
      <c r="AJ1321" s="83"/>
      <c r="AK1321" s="83"/>
      <c r="AL1321" s="83"/>
      <c r="AM1321" s="83"/>
      <c r="AN1321" s="83"/>
      <c r="AO1321" s="83"/>
      <c r="AP1321" s="83"/>
      <c r="AQ1321" s="83"/>
      <c r="AR1321" s="83"/>
      <c r="AS1321" s="83"/>
      <c r="AT1321" s="83"/>
      <c r="AU1321" s="83"/>
      <c r="AV1321" s="83"/>
      <c r="AW1321" s="83"/>
      <c r="AX1321" s="83"/>
      <c r="AY1321" s="83"/>
      <c r="AZ1321" s="83"/>
      <c r="BA1321" s="83"/>
      <c r="BB1321" s="83"/>
    </row>
    <row r="1322" spans="10:54" s="228" customFormat="1" x14ac:dyDescent="0.2">
      <c r="J1322" s="361"/>
      <c r="K1322" s="360"/>
      <c r="L1322" s="343"/>
      <c r="M1322" s="343"/>
      <c r="N1322" s="170"/>
      <c r="O1322" s="170"/>
      <c r="P1322" s="170"/>
      <c r="Q1322" s="170"/>
      <c r="R1322" s="170"/>
      <c r="S1322" s="170"/>
      <c r="T1322" s="327">
        <v>1321</v>
      </c>
      <c r="U1322" s="373" t="s">
        <v>1399</v>
      </c>
      <c r="V1322" s="376">
        <v>2</v>
      </c>
      <c r="X1322" s="270"/>
      <c r="Y1322" s="270"/>
      <c r="Z1322" s="376">
        <v>2</v>
      </c>
      <c r="AB1322" s="83"/>
      <c r="AC1322" s="83"/>
      <c r="AD1322" s="83"/>
      <c r="AE1322" s="83"/>
      <c r="AF1322" s="83"/>
      <c r="AG1322" s="83"/>
      <c r="AH1322" s="83"/>
      <c r="AI1322" s="83"/>
      <c r="AJ1322" s="83"/>
      <c r="AK1322" s="83"/>
      <c r="AL1322" s="83"/>
      <c r="AM1322" s="83"/>
      <c r="AN1322" s="83"/>
      <c r="AO1322" s="83"/>
      <c r="AP1322" s="83"/>
      <c r="AQ1322" s="83"/>
      <c r="AR1322" s="83"/>
      <c r="AS1322" s="83"/>
      <c r="AT1322" s="83"/>
      <c r="AU1322" s="83"/>
      <c r="AV1322" s="83"/>
      <c r="AW1322" s="83"/>
      <c r="AX1322" s="83"/>
      <c r="AY1322" s="83"/>
      <c r="AZ1322" s="83"/>
      <c r="BA1322" s="83"/>
      <c r="BB1322" s="83"/>
    </row>
    <row r="1323" spans="10:54" s="228" customFormat="1" x14ac:dyDescent="0.2">
      <c r="J1323" s="361"/>
      <c r="K1323" s="360"/>
      <c r="L1323" s="343"/>
      <c r="M1323" s="343"/>
      <c r="N1323" s="170"/>
      <c r="O1323" s="170"/>
      <c r="P1323" s="170"/>
      <c r="Q1323" s="170"/>
      <c r="R1323" s="170"/>
      <c r="S1323" s="170"/>
      <c r="T1323" s="327">
        <v>1322</v>
      </c>
      <c r="U1323" s="373" t="s">
        <v>1400</v>
      </c>
      <c r="V1323" s="376">
        <v>2</v>
      </c>
      <c r="X1323" s="270"/>
      <c r="Y1323" s="270"/>
      <c r="Z1323" s="376">
        <v>2</v>
      </c>
      <c r="AB1323" s="83"/>
      <c r="AC1323" s="83"/>
      <c r="AD1323" s="83"/>
      <c r="AE1323" s="83"/>
      <c r="AF1323" s="83"/>
      <c r="AG1323" s="83"/>
      <c r="AH1323" s="83"/>
      <c r="AI1323" s="83"/>
      <c r="AJ1323" s="83"/>
      <c r="AK1323" s="83"/>
      <c r="AL1323" s="83"/>
      <c r="AM1323" s="83"/>
      <c r="AN1323" s="83"/>
      <c r="AO1323" s="83"/>
      <c r="AP1323" s="83"/>
      <c r="AQ1323" s="83"/>
      <c r="AR1323" s="83"/>
      <c r="AS1323" s="83"/>
      <c r="AT1323" s="83"/>
      <c r="AU1323" s="83"/>
      <c r="AV1323" s="83"/>
      <c r="AW1323" s="83"/>
      <c r="AX1323" s="83"/>
      <c r="AY1323" s="83"/>
      <c r="AZ1323" s="83"/>
      <c r="BA1323" s="83"/>
      <c r="BB1323" s="83"/>
    </row>
    <row r="1324" spans="10:54" s="228" customFormat="1" x14ac:dyDescent="0.2">
      <c r="J1324" s="361"/>
      <c r="K1324" s="360"/>
      <c r="L1324" s="343"/>
      <c r="M1324" s="343"/>
      <c r="N1324" s="170"/>
      <c r="O1324" s="170"/>
      <c r="P1324" s="170"/>
      <c r="Q1324" s="170"/>
      <c r="R1324" s="170"/>
      <c r="S1324" s="170"/>
      <c r="T1324" s="327">
        <v>1323</v>
      </c>
      <c r="U1324" s="373" t="s">
        <v>1401</v>
      </c>
      <c r="V1324" s="376">
        <v>2</v>
      </c>
      <c r="X1324" s="270"/>
      <c r="Y1324" s="270"/>
      <c r="Z1324" s="376">
        <v>2</v>
      </c>
      <c r="AB1324" s="83"/>
      <c r="AC1324" s="83"/>
      <c r="AD1324" s="83"/>
      <c r="AE1324" s="83"/>
      <c r="AF1324" s="83"/>
      <c r="AG1324" s="83"/>
      <c r="AH1324" s="83"/>
      <c r="AI1324" s="83"/>
      <c r="AJ1324" s="83"/>
      <c r="AK1324" s="83"/>
      <c r="AL1324" s="83"/>
      <c r="AM1324" s="83"/>
      <c r="AN1324" s="83"/>
      <c r="AO1324" s="83"/>
      <c r="AP1324" s="83"/>
      <c r="AQ1324" s="83"/>
      <c r="AR1324" s="83"/>
      <c r="AS1324" s="83"/>
      <c r="AT1324" s="83"/>
      <c r="AU1324" s="83"/>
      <c r="AV1324" s="83"/>
      <c r="AW1324" s="83"/>
      <c r="AX1324" s="83"/>
      <c r="AY1324" s="83"/>
      <c r="AZ1324" s="83"/>
      <c r="BA1324" s="83"/>
      <c r="BB1324" s="83"/>
    </row>
    <row r="1325" spans="10:54" s="228" customFormat="1" x14ac:dyDescent="0.2">
      <c r="J1325" s="361"/>
      <c r="K1325" s="360"/>
      <c r="L1325" s="343"/>
      <c r="M1325" s="343"/>
      <c r="N1325" s="170"/>
      <c r="O1325" s="170"/>
      <c r="P1325" s="170"/>
      <c r="Q1325" s="170"/>
      <c r="R1325" s="170"/>
      <c r="S1325" s="170"/>
      <c r="T1325" s="327">
        <v>1324</v>
      </c>
      <c r="U1325" s="373" t="s">
        <v>1402</v>
      </c>
      <c r="V1325" s="376">
        <v>2</v>
      </c>
      <c r="X1325" s="270"/>
      <c r="Y1325" s="270"/>
      <c r="Z1325" s="376">
        <v>2</v>
      </c>
      <c r="AB1325" s="83"/>
      <c r="AC1325" s="83"/>
      <c r="AD1325" s="83"/>
      <c r="AE1325" s="83"/>
      <c r="AF1325" s="83"/>
      <c r="AG1325" s="83"/>
      <c r="AH1325" s="83"/>
      <c r="AI1325" s="83"/>
      <c r="AJ1325" s="83"/>
      <c r="AK1325" s="83"/>
      <c r="AL1325" s="83"/>
      <c r="AM1325" s="83"/>
      <c r="AN1325" s="83"/>
      <c r="AO1325" s="83"/>
      <c r="AP1325" s="83"/>
      <c r="AQ1325" s="83"/>
      <c r="AR1325" s="83"/>
      <c r="AS1325" s="83"/>
      <c r="AT1325" s="83"/>
      <c r="AU1325" s="83"/>
      <c r="AV1325" s="83"/>
      <c r="AW1325" s="83"/>
      <c r="AX1325" s="83"/>
      <c r="AY1325" s="83"/>
      <c r="AZ1325" s="83"/>
      <c r="BA1325" s="83"/>
      <c r="BB1325" s="83"/>
    </row>
    <row r="1326" spans="10:54" s="228" customFormat="1" x14ac:dyDescent="0.2">
      <c r="J1326" s="361"/>
      <c r="K1326" s="360"/>
      <c r="L1326" s="343"/>
      <c r="M1326" s="343"/>
      <c r="N1326" s="170"/>
      <c r="O1326" s="170"/>
      <c r="P1326" s="170"/>
      <c r="Q1326" s="170"/>
      <c r="R1326" s="170"/>
      <c r="S1326" s="170"/>
      <c r="T1326" s="327">
        <v>1325</v>
      </c>
      <c r="U1326" s="373" t="s">
        <v>1403</v>
      </c>
      <c r="V1326" s="376">
        <v>2</v>
      </c>
      <c r="X1326" s="270"/>
      <c r="Y1326" s="270"/>
      <c r="Z1326" s="376">
        <v>2</v>
      </c>
      <c r="AB1326" s="83"/>
      <c r="AC1326" s="83"/>
      <c r="AD1326" s="83"/>
      <c r="AE1326" s="83"/>
      <c r="AF1326" s="83"/>
      <c r="AG1326" s="83"/>
      <c r="AH1326" s="83"/>
      <c r="AI1326" s="83"/>
      <c r="AJ1326" s="83"/>
      <c r="AK1326" s="83"/>
      <c r="AL1326" s="83"/>
      <c r="AM1326" s="83"/>
      <c r="AN1326" s="83"/>
      <c r="AO1326" s="83"/>
      <c r="AP1326" s="83"/>
      <c r="AQ1326" s="83"/>
      <c r="AR1326" s="83"/>
      <c r="AS1326" s="83"/>
      <c r="AT1326" s="83"/>
      <c r="AU1326" s="83"/>
      <c r="AV1326" s="83"/>
      <c r="AW1326" s="83"/>
      <c r="AX1326" s="83"/>
      <c r="AY1326" s="83"/>
      <c r="AZ1326" s="83"/>
      <c r="BA1326" s="83"/>
      <c r="BB1326" s="83"/>
    </row>
    <row r="1327" spans="10:54" s="228" customFormat="1" x14ac:dyDescent="0.2">
      <c r="J1327" s="361"/>
      <c r="K1327" s="360"/>
      <c r="L1327" s="343"/>
      <c r="M1327" s="343"/>
      <c r="N1327" s="170"/>
      <c r="O1327" s="170"/>
      <c r="P1327" s="170"/>
      <c r="Q1327" s="170"/>
      <c r="R1327" s="170"/>
      <c r="S1327" s="170"/>
      <c r="T1327" s="327">
        <v>1326</v>
      </c>
      <c r="U1327" s="373" t="s">
        <v>1404</v>
      </c>
      <c r="V1327" s="376">
        <v>2</v>
      </c>
      <c r="X1327" s="270"/>
      <c r="Y1327" s="270"/>
      <c r="Z1327" s="376">
        <v>2</v>
      </c>
      <c r="AB1327" s="83"/>
      <c r="AC1327" s="83"/>
      <c r="AD1327" s="83"/>
      <c r="AE1327" s="83"/>
      <c r="AF1327" s="83"/>
      <c r="AG1327" s="83"/>
      <c r="AH1327" s="83"/>
      <c r="AI1327" s="83"/>
      <c r="AJ1327" s="83"/>
      <c r="AK1327" s="83"/>
      <c r="AL1327" s="83"/>
      <c r="AM1327" s="83"/>
      <c r="AN1327" s="83"/>
      <c r="AO1327" s="83"/>
      <c r="AP1327" s="83"/>
      <c r="AQ1327" s="83"/>
      <c r="AR1327" s="83"/>
      <c r="AS1327" s="83"/>
      <c r="AT1327" s="83"/>
      <c r="AU1327" s="83"/>
      <c r="AV1327" s="83"/>
      <c r="AW1327" s="83"/>
      <c r="AX1327" s="83"/>
      <c r="AY1327" s="83"/>
      <c r="AZ1327" s="83"/>
      <c r="BA1327" s="83"/>
      <c r="BB1327" s="83"/>
    </row>
    <row r="1328" spans="10:54" s="228" customFormat="1" x14ac:dyDescent="0.2">
      <c r="J1328" s="361"/>
      <c r="K1328" s="360"/>
      <c r="L1328" s="343"/>
      <c r="M1328" s="343"/>
      <c r="N1328" s="170"/>
      <c r="O1328" s="170"/>
      <c r="P1328" s="170"/>
      <c r="Q1328" s="170"/>
      <c r="R1328" s="170"/>
      <c r="S1328" s="170"/>
      <c r="T1328" s="327">
        <v>1327</v>
      </c>
      <c r="U1328" s="373" t="s">
        <v>1405</v>
      </c>
      <c r="V1328" s="376">
        <v>2</v>
      </c>
      <c r="X1328" s="270"/>
      <c r="Y1328" s="270"/>
      <c r="Z1328" s="376">
        <v>2</v>
      </c>
      <c r="AB1328" s="83"/>
      <c r="AC1328" s="83"/>
      <c r="AD1328" s="83"/>
      <c r="AE1328" s="83"/>
      <c r="AF1328" s="83"/>
      <c r="AG1328" s="83"/>
      <c r="AH1328" s="83"/>
      <c r="AI1328" s="83"/>
      <c r="AJ1328" s="83"/>
      <c r="AK1328" s="83"/>
      <c r="AL1328" s="83"/>
      <c r="AM1328" s="83"/>
      <c r="AN1328" s="83"/>
      <c r="AO1328" s="83"/>
      <c r="AP1328" s="83"/>
      <c r="AQ1328" s="83"/>
      <c r="AR1328" s="83"/>
      <c r="AS1328" s="83"/>
      <c r="AT1328" s="83"/>
      <c r="AU1328" s="83"/>
      <c r="AV1328" s="83"/>
      <c r="AW1328" s="83"/>
      <c r="AX1328" s="83"/>
      <c r="AY1328" s="83"/>
      <c r="AZ1328" s="83"/>
      <c r="BA1328" s="83"/>
      <c r="BB1328" s="83"/>
    </row>
    <row r="1329" spans="10:54" s="228" customFormat="1" x14ac:dyDescent="0.2">
      <c r="J1329" s="361"/>
      <c r="K1329" s="360"/>
      <c r="L1329" s="343"/>
      <c r="M1329" s="343"/>
      <c r="N1329" s="170"/>
      <c r="O1329" s="170"/>
      <c r="P1329" s="170"/>
      <c r="Q1329" s="170"/>
      <c r="R1329" s="170"/>
      <c r="S1329" s="170"/>
      <c r="T1329" s="327">
        <v>1328</v>
      </c>
      <c r="U1329" s="373" t="s">
        <v>1406</v>
      </c>
      <c r="V1329" s="376">
        <v>3</v>
      </c>
      <c r="X1329" s="270"/>
      <c r="Y1329" s="270"/>
      <c r="Z1329" s="376">
        <v>3</v>
      </c>
      <c r="AB1329" s="83"/>
      <c r="AC1329" s="83"/>
      <c r="AD1329" s="83"/>
      <c r="AE1329" s="83"/>
      <c r="AF1329" s="83"/>
      <c r="AG1329" s="83"/>
      <c r="AH1329" s="83"/>
      <c r="AI1329" s="83"/>
      <c r="AJ1329" s="83"/>
      <c r="AK1329" s="83"/>
      <c r="AL1329" s="83"/>
      <c r="AM1329" s="83"/>
      <c r="AN1329" s="83"/>
      <c r="AO1329" s="83"/>
      <c r="AP1329" s="83"/>
      <c r="AQ1329" s="83"/>
      <c r="AR1329" s="83"/>
      <c r="AS1329" s="83"/>
      <c r="AT1329" s="83"/>
      <c r="AU1329" s="83"/>
      <c r="AV1329" s="83"/>
      <c r="AW1329" s="83"/>
      <c r="AX1329" s="83"/>
      <c r="AY1329" s="83"/>
      <c r="AZ1329" s="83"/>
      <c r="BA1329" s="83"/>
      <c r="BB1329" s="83"/>
    </row>
    <row r="1330" spans="10:54" s="228" customFormat="1" x14ac:dyDescent="0.2">
      <c r="J1330" s="361"/>
      <c r="K1330" s="360"/>
      <c r="L1330" s="343"/>
      <c r="M1330" s="343"/>
      <c r="N1330" s="170"/>
      <c r="O1330" s="170"/>
      <c r="P1330" s="170"/>
      <c r="Q1330" s="170"/>
      <c r="R1330" s="170"/>
      <c r="S1330" s="170"/>
      <c r="T1330" s="327">
        <v>1329</v>
      </c>
      <c r="U1330" s="373" t="s">
        <v>1407</v>
      </c>
      <c r="V1330" s="376">
        <v>2</v>
      </c>
      <c r="X1330" s="270"/>
      <c r="Y1330" s="270"/>
      <c r="Z1330" s="376">
        <v>2</v>
      </c>
      <c r="AB1330" s="83"/>
      <c r="AC1330" s="83"/>
      <c r="AD1330" s="83"/>
      <c r="AE1330" s="83"/>
      <c r="AF1330" s="83"/>
      <c r="AG1330" s="83"/>
      <c r="AH1330" s="83"/>
      <c r="AI1330" s="83"/>
      <c r="AJ1330" s="83"/>
      <c r="AK1330" s="83"/>
      <c r="AL1330" s="83"/>
      <c r="AM1330" s="83"/>
      <c r="AN1330" s="83"/>
      <c r="AO1330" s="83"/>
      <c r="AP1330" s="83"/>
      <c r="AQ1330" s="83"/>
      <c r="AR1330" s="83"/>
      <c r="AS1330" s="83"/>
      <c r="AT1330" s="83"/>
      <c r="AU1330" s="83"/>
      <c r="AV1330" s="83"/>
      <c r="AW1330" s="83"/>
      <c r="AX1330" s="83"/>
      <c r="AY1330" s="83"/>
      <c r="AZ1330" s="83"/>
      <c r="BA1330" s="83"/>
      <c r="BB1330" s="83"/>
    </row>
    <row r="1331" spans="10:54" s="228" customFormat="1" x14ac:dyDescent="0.2">
      <c r="J1331" s="361"/>
      <c r="K1331" s="360"/>
      <c r="L1331" s="343"/>
      <c r="M1331" s="343"/>
      <c r="N1331" s="170"/>
      <c r="O1331" s="170"/>
      <c r="P1331" s="170"/>
      <c r="Q1331" s="170"/>
      <c r="R1331" s="170"/>
      <c r="S1331" s="170"/>
      <c r="T1331" s="327">
        <v>1330</v>
      </c>
      <c r="U1331" s="373" t="s">
        <v>1408</v>
      </c>
      <c r="V1331" s="376">
        <v>2</v>
      </c>
      <c r="X1331" s="270"/>
      <c r="Y1331" s="270"/>
      <c r="Z1331" s="376">
        <v>2</v>
      </c>
      <c r="AB1331" s="83"/>
      <c r="AC1331" s="83"/>
      <c r="AD1331" s="83"/>
      <c r="AE1331" s="83"/>
      <c r="AF1331" s="83"/>
      <c r="AG1331" s="83"/>
      <c r="AH1331" s="83"/>
      <c r="AI1331" s="83"/>
      <c r="AJ1331" s="83"/>
      <c r="AK1331" s="83"/>
      <c r="AL1331" s="83"/>
      <c r="AM1331" s="83"/>
      <c r="AN1331" s="83"/>
      <c r="AO1331" s="83"/>
      <c r="AP1331" s="83"/>
      <c r="AQ1331" s="83"/>
      <c r="AR1331" s="83"/>
      <c r="AS1331" s="83"/>
      <c r="AT1331" s="83"/>
      <c r="AU1331" s="83"/>
      <c r="AV1331" s="83"/>
      <c r="AW1331" s="83"/>
      <c r="AX1331" s="83"/>
      <c r="AY1331" s="83"/>
      <c r="AZ1331" s="83"/>
      <c r="BA1331" s="83"/>
      <c r="BB1331" s="83"/>
    </row>
    <row r="1332" spans="10:54" s="228" customFormat="1" x14ac:dyDescent="0.2">
      <c r="J1332" s="361"/>
      <c r="K1332" s="360"/>
      <c r="L1332" s="343"/>
      <c r="M1332" s="343"/>
      <c r="N1332" s="170"/>
      <c r="O1332" s="170"/>
      <c r="P1332" s="170"/>
      <c r="Q1332" s="170"/>
      <c r="R1332" s="170"/>
      <c r="S1332" s="170"/>
      <c r="T1332" s="327">
        <v>1331</v>
      </c>
      <c r="U1332" s="373" t="s">
        <v>1409</v>
      </c>
      <c r="V1332" s="376">
        <v>2</v>
      </c>
      <c r="X1332" s="270"/>
      <c r="Y1332" s="270"/>
      <c r="Z1332" s="376">
        <v>2</v>
      </c>
      <c r="AB1332" s="83"/>
      <c r="AC1332" s="83"/>
      <c r="AD1332" s="83"/>
      <c r="AE1332" s="83"/>
      <c r="AF1332" s="83"/>
      <c r="AG1332" s="83"/>
      <c r="AH1332" s="83"/>
      <c r="AI1332" s="83"/>
      <c r="AJ1332" s="83"/>
      <c r="AK1332" s="83"/>
      <c r="AL1332" s="83"/>
      <c r="AM1332" s="83"/>
      <c r="AN1332" s="83"/>
      <c r="AO1332" s="83"/>
      <c r="AP1332" s="83"/>
      <c r="AQ1332" s="83"/>
      <c r="AR1332" s="83"/>
      <c r="AS1332" s="83"/>
      <c r="AT1332" s="83"/>
      <c r="AU1332" s="83"/>
      <c r="AV1332" s="83"/>
      <c r="AW1332" s="83"/>
      <c r="AX1332" s="83"/>
      <c r="AY1332" s="83"/>
      <c r="AZ1332" s="83"/>
      <c r="BA1332" s="83"/>
      <c r="BB1332" s="83"/>
    </row>
    <row r="1333" spans="10:54" s="228" customFormat="1" x14ac:dyDescent="0.2">
      <c r="J1333" s="361"/>
      <c r="K1333" s="360"/>
      <c r="L1333" s="343"/>
      <c r="M1333" s="343"/>
      <c r="N1333" s="170"/>
      <c r="O1333" s="170"/>
      <c r="P1333" s="170"/>
      <c r="Q1333" s="170"/>
      <c r="R1333" s="170"/>
      <c r="S1333" s="170"/>
      <c r="T1333" s="327">
        <v>1332</v>
      </c>
      <c r="U1333" s="373" t="s">
        <v>1410</v>
      </c>
      <c r="V1333" s="376">
        <v>1</v>
      </c>
      <c r="X1333" s="270"/>
      <c r="Y1333" s="270"/>
      <c r="Z1333" s="376">
        <v>1</v>
      </c>
      <c r="AB1333" s="83"/>
      <c r="AC1333" s="83"/>
      <c r="AD1333" s="83"/>
      <c r="AE1333" s="83"/>
      <c r="AF1333" s="83"/>
      <c r="AG1333" s="83"/>
      <c r="AH1333" s="83"/>
      <c r="AI1333" s="83"/>
      <c r="AJ1333" s="83"/>
      <c r="AK1333" s="83"/>
      <c r="AL1333" s="83"/>
      <c r="AM1333" s="83"/>
      <c r="AN1333" s="83"/>
      <c r="AO1333" s="83"/>
      <c r="AP1333" s="83"/>
      <c r="AQ1333" s="83"/>
      <c r="AR1333" s="83"/>
      <c r="AS1333" s="83"/>
      <c r="AT1333" s="83"/>
      <c r="AU1333" s="83"/>
      <c r="AV1333" s="83"/>
      <c r="AW1333" s="83"/>
      <c r="AX1333" s="83"/>
      <c r="AY1333" s="83"/>
      <c r="AZ1333" s="83"/>
      <c r="BA1333" s="83"/>
      <c r="BB1333" s="83"/>
    </row>
    <row r="1334" spans="10:54" s="228" customFormat="1" x14ac:dyDescent="0.2">
      <c r="J1334" s="361"/>
      <c r="K1334" s="360"/>
      <c r="L1334" s="343"/>
      <c r="M1334" s="343"/>
      <c r="N1334" s="170"/>
      <c r="O1334" s="170"/>
      <c r="P1334" s="170"/>
      <c r="Q1334" s="170"/>
      <c r="R1334" s="170"/>
      <c r="S1334" s="170"/>
      <c r="T1334" s="327">
        <v>1333</v>
      </c>
      <c r="U1334" s="373" t="s">
        <v>1411</v>
      </c>
      <c r="V1334" s="376">
        <v>2</v>
      </c>
      <c r="X1334" s="270"/>
      <c r="Y1334" s="270"/>
      <c r="Z1334" s="376">
        <v>2</v>
      </c>
      <c r="AB1334" s="83"/>
      <c r="AC1334" s="83"/>
      <c r="AD1334" s="83"/>
      <c r="AE1334" s="83"/>
      <c r="AF1334" s="83"/>
      <c r="AG1334" s="83"/>
      <c r="AH1334" s="83"/>
      <c r="AI1334" s="83"/>
      <c r="AJ1334" s="83"/>
      <c r="AK1334" s="83"/>
      <c r="AL1334" s="83"/>
      <c r="AM1334" s="83"/>
      <c r="AN1334" s="83"/>
      <c r="AO1334" s="83"/>
      <c r="AP1334" s="83"/>
      <c r="AQ1334" s="83"/>
      <c r="AR1334" s="83"/>
      <c r="AS1334" s="83"/>
      <c r="AT1334" s="83"/>
      <c r="AU1334" s="83"/>
      <c r="AV1334" s="83"/>
      <c r="AW1334" s="83"/>
      <c r="AX1334" s="83"/>
      <c r="AY1334" s="83"/>
      <c r="AZ1334" s="83"/>
      <c r="BA1334" s="83"/>
      <c r="BB1334" s="83"/>
    </row>
    <row r="1335" spans="10:54" s="228" customFormat="1" x14ac:dyDescent="0.2">
      <c r="J1335" s="361"/>
      <c r="K1335" s="360"/>
      <c r="L1335" s="343"/>
      <c r="M1335" s="343"/>
      <c r="N1335" s="170"/>
      <c r="O1335" s="170"/>
      <c r="P1335" s="170"/>
      <c r="Q1335" s="170"/>
      <c r="R1335" s="170"/>
      <c r="S1335" s="170"/>
      <c r="T1335" s="327">
        <v>1334</v>
      </c>
      <c r="U1335" s="373" t="s">
        <v>1412</v>
      </c>
      <c r="V1335" s="376">
        <v>2</v>
      </c>
      <c r="X1335" s="270"/>
      <c r="Y1335" s="270"/>
      <c r="Z1335" s="376">
        <v>2</v>
      </c>
      <c r="AB1335" s="83"/>
      <c r="AC1335" s="83"/>
      <c r="AD1335" s="83"/>
      <c r="AE1335" s="83"/>
      <c r="AF1335" s="83"/>
      <c r="AG1335" s="83"/>
      <c r="AH1335" s="83"/>
      <c r="AI1335" s="83"/>
      <c r="AJ1335" s="83"/>
      <c r="AK1335" s="83"/>
      <c r="AL1335" s="83"/>
      <c r="AM1335" s="83"/>
      <c r="AN1335" s="83"/>
      <c r="AO1335" s="83"/>
      <c r="AP1335" s="83"/>
      <c r="AQ1335" s="83"/>
      <c r="AR1335" s="83"/>
      <c r="AS1335" s="83"/>
      <c r="AT1335" s="83"/>
      <c r="AU1335" s="83"/>
      <c r="AV1335" s="83"/>
      <c r="AW1335" s="83"/>
      <c r="AX1335" s="83"/>
      <c r="AY1335" s="83"/>
      <c r="AZ1335" s="83"/>
      <c r="BA1335" s="83"/>
      <c r="BB1335" s="83"/>
    </row>
    <row r="1336" spans="10:54" s="228" customFormat="1" x14ac:dyDescent="0.2">
      <c r="J1336" s="361"/>
      <c r="K1336" s="360"/>
      <c r="L1336" s="343"/>
      <c r="M1336" s="343"/>
      <c r="N1336" s="170"/>
      <c r="O1336" s="170"/>
      <c r="P1336" s="170"/>
      <c r="Q1336" s="170"/>
      <c r="R1336" s="170"/>
      <c r="S1336" s="170"/>
      <c r="T1336" s="327">
        <v>1335</v>
      </c>
      <c r="U1336" s="373" t="s">
        <v>1413</v>
      </c>
      <c r="V1336" s="376">
        <v>2</v>
      </c>
      <c r="X1336" s="270"/>
      <c r="Y1336" s="270"/>
      <c r="Z1336" s="376">
        <v>2</v>
      </c>
      <c r="AB1336" s="83"/>
      <c r="AC1336" s="83"/>
      <c r="AD1336" s="83"/>
      <c r="AE1336" s="83"/>
      <c r="AF1336" s="83"/>
      <c r="AG1336" s="83"/>
      <c r="AH1336" s="83"/>
      <c r="AI1336" s="83"/>
      <c r="AJ1336" s="83"/>
      <c r="AK1336" s="83"/>
      <c r="AL1336" s="83"/>
      <c r="AM1336" s="83"/>
      <c r="AN1336" s="83"/>
      <c r="AO1336" s="83"/>
      <c r="AP1336" s="83"/>
      <c r="AQ1336" s="83"/>
      <c r="AR1336" s="83"/>
      <c r="AS1336" s="83"/>
      <c r="AT1336" s="83"/>
      <c r="AU1336" s="83"/>
      <c r="AV1336" s="83"/>
      <c r="AW1336" s="83"/>
      <c r="AX1336" s="83"/>
      <c r="AY1336" s="83"/>
      <c r="AZ1336" s="83"/>
      <c r="BA1336" s="83"/>
      <c r="BB1336" s="83"/>
    </row>
    <row r="1337" spans="10:54" s="228" customFormat="1" x14ac:dyDescent="0.2">
      <c r="J1337" s="361"/>
      <c r="K1337" s="360"/>
      <c r="L1337" s="343"/>
      <c r="M1337" s="343"/>
      <c r="N1337" s="170"/>
      <c r="O1337" s="170"/>
      <c r="P1337" s="170"/>
      <c r="Q1337" s="170"/>
      <c r="R1337" s="170"/>
      <c r="S1337" s="170"/>
      <c r="T1337" s="327">
        <v>1336</v>
      </c>
      <c r="U1337" s="373" t="s">
        <v>1414</v>
      </c>
      <c r="V1337" s="376">
        <v>1</v>
      </c>
      <c r="X1337" s="270"/>
      <c r="Y1337" s="270"/>
      <c r="Z1337" s="376">
        <v>1</v>
      </c>
      <c r="AB1337" s="83"/>
      <c r="AC1337" s="83"/>
      <c r="AD1337" s="83"/>
      <c r="AE1337" s="83"/>
      <c r="AF1337" s="83"/>
      <c r="AG1337" s="83"/>
      <c r="AH1337" s="83"/>
      <c r="AI1337" s="83"/>
      <c r="AJ1337" s="83"/>
      <c r="AK1337" s="83"/>
      <c r="AL1337" s="83"/>
      <c r="AM1337" s="83"/>
      <c r="AN1337" s="83"/>
      <c r="AO1337" s="83"/>
      <c r="AP1337" s="83"/>
      <c r="AQ1337" s="83"/>
      <c r="AR1337" s="83"/>
      <c r="AS1337" s="83"/>
      <c r="AT1337" s="83"/>
      <c r="AU1337" s="83"/>
      <c r="AV1337" s="83"/>
      <c r="AW1337" s="83"/>
      <c r="AX1337" s="83"/>
      <c r="AY1337" s="83"/>
      <c r="AZ1337" s="83"/>
      <c r="BA1337" s="83"/>
      <c r="BB1337" s="83"/>
    </row>
    <row r="1338" spans="10:54" s="228" customFormat="1" x14ac:dyDescent="0.2">
      <c r="J1338" s="361"/>
      <c r="K1338" s="360"/>
      <c r="L1338" s="343"/>
      <c r="M1338" s="343"/>
      <c r="N1338" s="170"/>
      <c r="O1338" s="170"/>
      <c r="P1338" s="170"/>
      <c r="Q1338" s="170"/>
      <c r="R1338" s="170"/>
      <c r="S1338" s="170"/>
      <c r="T1338" s="327">
        <v>1337</v>
      </c>
      <c r="U1338" s="373" t="s">
        <v>1415</v>
      </c>
      <c r="V1338" s="376">
        <v>2</v>
      </c>
      <c r="X1338" s="270"/>
      <c r="Y1338" s="270"/>
      <c r="Z1338" s="376">
        <v>2</v>
      </c>
      <c r="AB1338" s="83"/>
      <c r="AC1338" s="83"/>
      <c r="AD1338" s="83"/>
      <c r="AE1338" s="83"/>
      <c r="AF1338" s="83"/>
      <c r="AG1338" s="83"/>
      <c r="AH1338" s="83"/>
      <c r="AI1338" s="83"/>
      <c r="AJ1338" s="83"/>
      <c r="AK1338" s="83"/>
      <c r="AL1338" s="83"/>
      <c r="AM1338" s="83"/>
      <c r="AN1338" s="83"/>
      <c r="AO1338" s="83"/>
      <c r="AP1338" s="83"/>
      <c r="AQ1338" s="83"/>
      <c r="AR1338" s="83"/>
      <c r="AS1338" s="83"/>
      <c r="AT1338" s="83"/>
      <c r="AU1338" s="83"/>
      <c r="AV1338" s="83"/>
      <c r="AW1338" s="83"/>
      <c r="AX1338" s="83"/>
      <c r="AY1338" s="83"/>
      <c r="AZ1338" s="83"/>
      <c r="BA1338" s="83"/>
      <c r="BB1338" s="83"/>
    </row>
    <row r="1339" spans="10:54" s="228" customFormat="1" x14ac:dyDescent="0.2">
      <c r="J1339" s="361"/>
      <c r="K1339" s="360"/>
      <c r="L1339" s="343"/>
      <c r="M1339" s="343"/>
      <c r="N1339" s="170"/>
      <c r="O1339" s="170"/>
      <c r="P1339" s="170"/>
      <c r="Q1339" s="170"/>
      <c r="R1339" s="170"/>
      <c r="S1339" s="170"/>
      <c r="T1339" s="327">
        <v>1338</v>
      </c>
      <c r="U1339" s="373" t="s">
        <v>1416</v>
      </c>
      <c r="V1339" s="376">
        <v>2</v>
      </c>
      <c r="X1339" s="270"/>
      <c r="Y1339" s="270"/>
      <c r="Z1339" s="376">
        <v>2</v>
      </c>
      <c r="AB1339" s="83"/>
      <c r="AC1339" s="83"/>
      <c r="AD1339" s="83"/>
      <c r="AE1339" s="83"/>
      <c r="AF1339" s="83"/>
      <c r="AG1339" s="83"/>
      <c r="AH1339" s="83"/>
      <c r="AI1339" s="83"/>
      <c r="AJ1339" s="83"/>
      <c r="AK1339" s="83"/>
      <c r="AL1339" s="83"/>
      <c r="AM1339" s="83"/>
      <c r="AN1339" s="83"/>
      <c r="AO1339" s="83"/>
      <c r="AP1339" s="83"/>
      <c r="AQ1339" s="83"/>
      <c r="AR1339" s="83"/>
      <c r="AS1339" s="83"/>
      <c r="AT1339" s="83"/>
      <c r="AU1339" s="83"/>
      <c r="AV1339" s="83"/>
      <c r="AW1339" s="83"/>
      <c r="AX1339" s="83"/>
      <c r="AY1339" s="83"/>
      <c r="AZ1339" s="83"/>
      <c r="BA1339" s="83"/>
      <c r="BB1339" s="83"/>
    </row>
    <row r="1340" spans="10:54" s="228" customFormat="1" x14ac:dyDescent="0.2">
      <c r="J1340" s="361"/>
      <c r="K1340" s="360"/>
      <c r="L1340" s="343"/>
      <c r="M1340" s="343"/>
      <c r="N1340" s="170"/>
      <c r="O1340" s="170"/>
      <c r="P1340" s="170"/>
      <c r="Q1340" s="170"/>
      <c r="R1340" s="170"/>
      <c r="S1340" s="170"/>
      <c r="T1340" s="327">
        <v>1339</v>
      </c>
      <c r="U1340" s="373" t="s">
        <v>1417</v>
      </c>
      <c r="V1340" s="376">
        <v>2</v>
      </c>
      <c r="X1340" s="270"/>
      <c r="Y1340" s="270"/>
      <c r="Z1340" s="376">
        <v>2</v>
      </c>
      <c r="AB1340" s="83"/>
      <c r="AC1340" s="83"/>
      <c r="AD1340" s="83"/>
      <c r="AE1340" s="83"/>
      <c r="AF1340" s="83"/>
      <c r="AG1340" s="83"/>
      <c r="AH1340" s="83"/>
      <c r="AI1340" s="83"/>
      <c r="AJ1340" s="83"/>
      <c r="AK1340" s="83"/>
      <c r="AL1340" s="83"/>
      <c r="AM1340" s="83"/>
      <c r="AN1340" s="83"/>
      <c r="AO1340" s="83"/>
      <c r="AP1340" s="83"/>
      <c r="AQ1340" s="83"/>
      <c r="AR1340" s="83"/>
      <c r="AS1340" s="83"/>
      <c r="AT1340" s="83"/>
      <c r="AU1340" s="83"/>
      <c r="AV1340" s="83"/>
      <c r="AW1340" s="83"/>
      <c r="AX1340" s="83"/>
      <c r="AY1340" s="83"/>
      <c r="AZ1340" s="83"/>
      <c r="BA1340" s="83"/>
      <c r="BB1340" s="83"/>
    </row>
    <row r="1341" spans="10:54" s="228" customFormat="1" x14ac:dyDescent="0.2">
      <c r="J1341" s="361"/>
      <c r="K1341" s="360"/>
      <c r="L1341" s="343"/>
      <c r="M1341" s="343"/>
      <c r="N1341" s="170"/>
      <c r="O1341" s="170"/>
      <c r="P1341" s="170"/>
      <c r="Q1341" s="170"/>
      <c r="R1341" s="170"/>
      <c r="S1341" s="170"/>
      <c r="T1341" s="327">
        <v>1340</v>
      </c>
      <c r="U1341" s="373" t="s">
        <v>1418</v>
      </c>
      <c r="V1341" s="376">
        <v>3</v>
      </c>
      <c r="X1341" s="270"/>
      <c r="Y1341" s="270"/>
      <c r="Z1341" s="376">
        <v>3</v>
      </c>
      <c r="AB1341" s="83"/>
      <c r="AC1341" s="83"/>
      <c r="AD1341" s="83"/>
      <c r="AE1341" s="83"/>
      <c r="AF1341" s="83"/>
      <c r="AG1341" s="83"/>
      <c r="AH1341" s="83"/>
      <c r="AI1341" s="83"/>
      <c r="AJ1341" s="83"/>
      <c r="AK1341" s="83"/>
      <c r="AL1341" s="83"/>
      <c r="AM1341" s="83"/>
      <c r="AN1341" s="83"/>
      <c r="AO1341" s="83"/>
      <c r="AP1341" s="83"/>
      <c r="AQ1341" s="83"/>
      <c r="AR1341" s="83"/>
      <c r="AS1341" s="83"/>
      <c r="AT1341" s="83"/>
      <c r="AU1341" s="83"/>
      <c r="AV1341" s="83"/>
      <c r="AW1341" s="83"/>
      <c r="AX1341" s="83"/>
      <c r="AY1341" s="83"/>
      <c r="AZ1341" s="83"/>
      <c r="BA1341" s="83"/>
      <c r="BB1341" s="83"/>
    </row>
    <row r="1342" spans="10:54" s="228" customFormat="1" x14ac:dyDescent="0.2">
      <c r="J1342" s="361"/>
      <c r="K1342" s="360"/>
      <c r="L1342" s="343"/>
      <c r="M1342" s="343"/>
      <c r="N1342" s="170"/>
      <c r="O1342" s="170"/>
      <c r="P1342" s="170"/>
      <c r="Q1342" s="170"/>
      <c r="R1342" s="170"/>
      <c r="S1342" s="170"/>
      <c r="T1342" s="327">
        <v>1341</v>
      </c>
      <c r="U1342" s="373" t="s">
        <v>1419</v>
      </c>
      <c r="V1342" s="376">
        <v>2</v>
      </c>
      <c r="X1342" s="270"/>
      <c r="Y1342" s="270"/>
      <c r="Z1342" s="376">
        <v>2</v>
      </c>
      <c r="AB1342" s="83"/>
      <c r="AC1342" s="83"/>
      <c r="AD1342" s="83"/>
      <c r="AE1342" s="83"/>
      <c r="AF1342" s="83"/>
      <c r="AG1342" s="83"/>
      <c r="AH1342" s="83"/>
      <c r="AI1342" s="83"/>
      <c r="AJ1342" s="83"/>
      <c r="AK1342" s="83"/>
      <c r="AL1342" s="83"/>
      <c r="AM1342" s="83"/>
      <c r="AN1342" s="83"/>
      <c r="AO1342" s="83"/>
      <c r="AP1342" s="83"/>
      <c r="AQ1342" s="83"/>
      <c r="AR1342" s="83"/>
      <c r="AS1342" s="83"/>
      <c r="AT1342" s="83"/>
      <c r="AU1342" s="83"/>
      <c r="AV1342" s="83"/>
      <c r="AW1342" s="83"/>
      <c r="AX1342" s="83"/>
      <c r="AY1342" s="83"/>
      <c r="AZ1342" s="83"/>
      <c r="BA1342" s="83"/>
      <c r="BB1342" s="83"/>
    </row>
    <row r="1343" spans="10:54" s="228" customFormat="1" x14ac:dyDescent="0.2">
      <c r="J1343" s="361"/>
      <c r="K1343" s="360"/>
      <c r="L1343" s="343"/>
      <c r="M1343" s="343"/>
      <c r="N1343" s="170"/>
      <c r="O1343" s="170"/>
      <c r="P1343" s="170"/>
      <c r="Q1343" s="170"/>
      <c r="R1343" s="170"/>
      <c r="S1343" s="170"/>
      <c r="T1343" s="327">
        <v>1342</v>
      </c>
      <c r="U1343" s="373" t="s">
        <v>1420</v>
      </c>
      <c r="V1343" s="376">
        <v>2</v>
      </c>
      <c r="X1343" s="270"/>
      <c r="Y1343" s="270"/>
      <c r="Z1343" s="376">
        <v>2</v>
      </c>
      <c r="AB1343" s="83"/>
      <c r="AC1343" s="83"/>
      <c r="AD1343" s="83"/>
      <c r="AE1343" s="83"/>
      <c r="AF1343" s="83"/>
      <c r="AG1343" s="83"/>
      <c r="AH1343" s="83"/>
      <c r="AI1343" s="83"/>
      <c r="AJ1343" s="83"/>
      <c r="AK1343" s="83"/>
      <c r="AL1343" s="83"/>
      <c r="AM1343" s="83"/>
      <c r="AN1343" s="83"/>
      <c r="AO1343" s="83"/>
      <c r="AP1343" s="83"/>
      <c r="AQ1343" s="83"/>
      <c r="AR1343" s="83"/>
      <c r="AS1343" s="83"/>
      <c r="AT1343" s="83"/>
      <c r="AU1343" s="83"/>
      <c r="AV1343" s="83"/>
      <c r="AW1343" s="83"/>
      <c r="AX1343" s="83"/>
      <c r="AY1343" s="83"/>
      <c r="AZ1343" s="83"/>
      <c r="BA1343" s="83"/>
      <c r="BB1343" s="83"/>
    </row>
    <row r="1344" spans="10:54" s="228" customFormat="1" x14ac:dyDescent="0.2">
      <c r="J1344" s="361"/>
      <c r="K1344" s="360"/>
      <c r="L1344" s="343"/>
      <c r="M1344" s="343"/>
      <c r="N1344" s="170"/>
      <c r="O1344" s="170"/>
      <c r="P1344" s="170"/>
      <c r="Q1344" s="170"/>
      <c r="R1344" s="170"/>
      <c r="S1344" s="170"/>
      <c r="T1344" s="327">
        <v>1343</v>
      </c>
      <c r="U1344" s="373" t="s">
        <v>1421</v>
      </c>
      <c r="V1344" s="376">
        <v>2</v>
      </c>
      <c r="X1344" s="270"/>
      <c r="Y1344" s="270"/>
      <c r="Z1344" s="376">
        <v>2</v>
      </c>
      <c r="AB1344" s="83"/>
      <c r="AC1344" s="83"/>
      <c r="AD1344" s="83"/>
      <c r="AE1344" s="83"/>
      <c r="AF1344" s="83"/>
      <c r="AG1344" s="83"/>
      <c r="AH1344" s="83"/>
      <c r="AI1344" s="83"/>
      <c r="AJ1344" s="83"/>
      <c r="AK1344" s="83"/>
      <c r="AL1344" s="83"/>
      <c r="AM1344" s="83"/>
      <c r="AN1344" s="83"/>
      <c r="AO1344" s="83"/>
      <c r="AP1344" s="83"/>
      <c r="AQ1344" s="83"/>
      <c r="AR1344" s="83"/>
      <c r="AS1344" s="83"/>
      <c r="AT1344" s="83"/>
      <c r="AU1344" s="83"/>
      <c r="AV1344" s="83"/>
      <c r="AW1344" s="83"/>
      <c r="AX1344" s="83"/>
      <c r="AY1344" s="83"/>
      <c r="AZ1344" s="83"/>
      <c r="BA1344" s="83"/>
      <c r="BB1344" s="83"/>
    </row>
    <row r="1345" spans="10:54" s="228" customFormat="1" x14ac:dyDescent="0.2">
      <c r="J1345" s="361"/>
      <c r="K1345" s="360"/>
      <c r="L1345" s="343"/>
      <c r="M1345" s="343"/>
      <c r="N1345" s="170"/>
      <c r="O1345" s="170"/>
      <c r="P1345" s="170"/>
      <c r="Q1345" s="170"/>
      <c r="R1345" s="170"/>
      <c r="S1345" s="170"/>
      <c r="T1345" s="327">
        <v>1344</v>
      </c>
      <c r="U1345" s="373" t="s">
        <v>1422</v>
      </c>
      <c r="V1345" s="376">
        <v>2</v>
      </c>
      <c r="X1345" s="270"/>
      <c r="Y1345" s="270"/>
      <c r="Z1345" s="376">
        <v>2</v>
      </c>
      <c r="AB1345" s="83"/>
      <c r="AC1345" s="83"/>
      <c r="AD1345" s="83"/>
      <c r="AE1345" s="83"/>
      <c r="AF1345" s="83"/>
      <c r="AG1345" s="83"/>
      <c r="AH1345" s="83"/>
      <c r="AI1345" s="83"/>
      <c r="AJ1345" s="83"/>
      <c r="AK1345" s="83"/>
      <c r="AL1345" s="83"/>
      <c r="AM1345" s="83"/>
      <c r="AN1345" s="83"/>
      <c r="AO1345" s="83"/>
      <c r="AP1345" s="83"/>
      <c r="AQ1345" s="83"/>
      <c r="AR1345" s="83"/>
      <c r="AS1345" s="83"/>
      <c r="AT1345" s="83"/>
      <c r="AU1345" s="83"/>
      <c r="AV1345" s="83"/>
      <c r="AW1345" s="83"/>
      <c r="AX1345" s="83"/>
      <c r="AY1345" s="83"/>
      <c r="AZ1345" s="83"/>
      <c r="BA1345" s="83"/>
      <c r="BB1345" s="83"/>
    </row>
    <row r="1346" spans="10:54" s="228" customFormat="1" x14ac:dyDescent="0.2">
      <c r="J1346" s="361"/>
      <c r="K1346" s="360"/>
      <c r="L1346" s="343"/>
      <c r="M1346" s="343"/>
      <c r="N1346" s="170"/>
      <c r="O1346" s="170"/>
      <c r="P1346" s="170"/>
      <c r="Q1346" s="170"/>
      <c r="R1346" s="170"/>
      <c r="S1346" s="170"/>
      <c r="T1346" s="327">
        <v>1345</v>
      </c>
      <c r="U1346" s="373" t="s">
        <v>1423</v>
      </c>
      <c r="V1346" s="376">
        <v>2</v>
      </c>
      <c r="X1346" s="270"/>
      <c r="Y1346" s="270"/>
      <c r="Z1346" s="376">
        <v>2</v>
      </c>
      <c r="AB1346" s="83"/>
      <c r="AC1346" s="83"/>
      <c r="AD1346" s="83"/>
      <c r="AE1346" s="83"/>
      <c r="AF1346" s="83"/>
      <c r="AG1346" s="83"/>
      <c r="AH1346" s="83"/>
      <c r="AI1346" s="83"/>
      <c r="AJ1346" s="83"/>
      <c r="AK1346" s="83"/>
      <c r="AL1346" s="83"/>
      <c r="AM1346" s="83"/>
      <c r="AN1346" s="83"/>
      <c r="AO1346" s="83"/>
      <c r="AP1346" s="83"/>
      <c r="AQ1346" s="83"/>
      <c r="AR1346" s="83"/>
      <c r="AS1346" s="83"/>
      <c r="AT1346" s="83"/>
      <c r="AU1346" s="83"/>
      <c r="AV1346" s="83"/>
      <c r="AW1346" s="83"/>
      <c r="AX1346" s="83"/>
      <c r="AY1346" s="83"/>
      <c r="AZ1346" s="83"/>
      <c r="BA1346" s="83"/>
      <c r="BB1346" s="83"/>
    </row>
    <row r="1347" spans="10:54" s="228" customFormat="1" x14ac:dyDescent="0.2">
      <c r="J1347" s="361"/>
      <c r="K1347" s="360"/>
      <c r="L1347" s="343"/>
      <c r="M1347" s="343"/>
      <c r="N1347" s="170"/>
      <c r="O1347" s="170"/>
      <c r="P1347" s="170"/>
      <c r="Q1347" s="170"/>
      <c r="R1347" s="170"/>
      <c r="S1347" s="170"/>
      <c r="T1347" s="327">
        <v>1346</v>
      </c>
      <c r="U1347" s="373" t="s">
        <v>1424</v>
      </c>
      <c r="V1347" s="376">
        <v>2</v>
      </c>
      <c r="X1347" s="270"/>
      <c r="Y1347" s="270"/>
      <c r="Z1347" s="376">
        <v>2</v>
      </c>
      <c r="AB1347" s="83"/>
      <c r="AC1347" s="83"/>
      <c r="AD1347" s="83"/>
      <c r="AE1347" s="83"/>
      <c r="AF1347" s="83"/>
      <c r="AG1347" s="83"/>
      <c r="AH1347" s="83"/>
      <c r="AI1347" s="83"/>
      <c r="AJ1347" s="83"/>
      <c r="AK1347" s="83"/>
      <c r="AL1347" s="83"/>
      <c r="AM1347" s="83"/>
      <c r="AN1347" s="83"/>
      <c r="AO1347" s="83"/>
      <c r="AP1347" s="83"/>
      <c r="AQ1347" s="83"/>
      <c r="AR1347" s="83"/>
      <c r="AS1347" s="83"/>
      <c r="AT1347" s="83"/>
      <c r="AU1347" s="83"/>
      <c r="AV1347" s="83"/>
      <c r="AW1347" s="83"/>
      <c r="AX1347" s="83"/>
      <c r="AY1347" s="83"/>
      <c r="AZ1347" s="83"/>
      <c r="BA1347" s="83"/>
      <c r="BB1347" s="83"/>
    </row>
    <row r="1348" spans="10:54" s="228" customFormat="1" x14ac:dyDescent="0.2">
      <c r="J1348" s="361"/>
      <c r="K1348" s="360"/>
      <c r="L1348" s="343"/>
      <c r="M1348" s="343"/>
      <c r="N1348" s="170"/>
      <c r="O1348" s="170"/>
      <c r="P1348" s="170"/>
      <c r="Q1348" s="170"/>
      <c r="R1348" s="170"/>
      <c r="S1348" s="170"/>
      <c r="T1348" s="327">
        <v>1347</v>
      </c>
      <c r="U1348" s="373" t="s">
        <v>1425</v>
      </c>
      <c r="V1348" s="376">
        <v>2</v>
      </c>
      <c r="X1348" s="270"/>
      <c r="Y1348" s="270"/>
      <c r="Z1348" s="376">
        <v>2</v>
      </c>
      <c r="AB1348" s="83"/>
      <c r="AC1348" s="83"/>
      <c r="AD1348" s="83"/>
      <c r="AE1348" s="83"/>
      <c r="AF1348" s="83"/>
      <c r="AG1348" s="83"/>
      <c r="AH1348" s="83"/>
      <c r="AI1348" s="83"/>
      <c r="AJ1348" s="83"/>
      <c r="AK1348" s="83"/>
      <c r="AL1348" s="83"/>
      <c r="AM1348" s="83"/>
      <c r="AN1348" s="83"/>
      <c r="AO1348" s="83"/>
      <c r="AP1348" s="83"/>
      <c r="AQ1348" s="83"/>
      <c r="AR1348" s="83"/>
      <c r="AS1348" s="83"/>
      <c r="AT1348" s="83"/>
      <c r="AU1348" s="83"/>
      <c r="AV1348" s="83"/>
      <c r="AW1348" s="83"/>
      <c r="AX1348" s="83"/>
      <c r="AY1348" s="83"/>
      <c r="AZ1348" s="83"/>
      <c r="BA1348" s="83"/>
      <c r="BB1348" s="83"/>
    </row>
    <row r="1349" spans="10:54" s="228" customFormat="1" x14ac:dyDescent="0.2">
      <c r="J1349" s="361"/>
      <c r="K1349" s="360"/>
      <c r="L1349" s="343"/>
      <c r="M1349" s="343"/>
      <c r="N1349" s="170"/>
      <c r="O1349" s="170"/>
      <c r="P1349" s="170"/>
      <c r="Q1349" s="170"/>
      <c r="R1349" s="170"/>
      <c r="S1349" s="170"/>
      <c r="T1349" s="327">
        <v>1348</v>
      </c>
      <c r="U1349" s="373" t="s">
        <v>1426</v>
      </c>
      <c r="V1349" s="376">
        <v>2</v>
      </c>
      <c r="X1349" s="270"/>
      <c r="Y1349" s="270"/>
      <c r="Z1349" s="376">
        <v>2</v>
      </c>
      <c r="AB1349" s="83"/>
      <c r="AC1349" s="83"/>
      <c r="AD1349" s="83"/>
      <c r="AE1349" s="83"/>
      <c r="AF1349" s="83"/>
      <c r="AG1349" s="83"/>
      <c r="AH1349" s="83"/>
      <c r="AI1349" s="83"/>
      <c r="AJ1349" s="83"/>
      <c r="AK1349" s="83"/>
      <c r="AL1349" s="83"/>
      <c r="AM1349" s="83"/>
      <c r="AN1349" s="83"/>
      <c r="AO1349" s="83"/>
      <c r="AP1349" s="83"/>
      <c r="AQ1349" s="83"/>
      <c r="AR1349" s="83"/>
      <c r="AS1349" s="83"/>
      <c r="AT1349" s="83"/>
      <c r="AU1349" s="83"/>
      <c r="AV1349" s="83"/>
      <c r="AW1349" s="83"/>
      <c r="AX1349" s="83"/>
      <c r="AY1349" s="83"/>
      <c r="AZ1349" s="83"/>
      <c r="BA1349" s="83"/>
      <c r="BB1349" s="83"/>
    </row>
    <row r="1350" spans="10:54" s="228" customFormat="1" x14ac:dyDescent="0.2">
      <c r="J1350" s="361"/>
      <c r="K1350" s="360"/>
      <c r="L1350" s="343"/>
      <c r="M1350" s="343"/>
      <c r="N1350" s="170"/>
      <c r="O1350" s="170"/>
      <c r="P1350" s="170"/>
      <c r="Q1350" s="170"/>
      <c r="R1350" s="170"/>
      <c r="S1350" s="170"/>
      <c r="T1350" s="327">
        <v>1349</v>
      </c>
      <c r="U1350" s="373" t="s">
        <v>1427</v>
      </c>
      <c r="V1350" s="376">
        <v>2</v>
      </c>
      <c r="X1350" s="270"/>
      <c r="Y1350" s="270"/>
      <c r="Z1350" s="376">
        <v>2</v>
      </c>
      <c r="AB1350" s="83"/>
      <c r="AC1350" s="83"/>
      <c r="AD1350" s="83"/>
      <c r="AE1350" s="83"/>
      <c r="AF1350" s="83"/>
      <c r="AG1350" s="83"/>
      <c r="AH1350" s="83"/>
      <c r="AI1350" s="83"/>
      <c r="AJ1350" s="83"/>
      <c r="AK1350" s="83"/>
      <c r="AL1350" s="83"/>
      <c r="AM1350" s="83"/>
      <c r="AN1350" s="83"/>
      <c r="AO1350" s="83"/>
      <c r="AP1350" s="83"/>
      <c r="AQ1350" s="83"/>
      <c r="AR1350" s="83"/>
      <c r="AS1350" s="83"/>
      <c r="AT1350" s="83"/>
      <c r="AU1350" s="83"/>
      <c r="AV1350" s="83"/>
      <c r="AW1350" s="83"/>
      <c r="AX1350" s="83"/>
      <c r="AY1350" s="83"/>
      <c r="AZ1350" s="83"/>
      <c r="BA1350" s="83"/>
      <c r="BB1350" s="83"/>
    </row>
    <row r="1351" spans="10:54" s="228" customFormat="1" x14ac:dyDescent="0.2">
      <c r="J1351" s="361"/>
      <c r="K1351" s="360"/>
      <c r="L1351" s="343"/>
      <c r="M1351" s="343"/>
      <c r="N1351" s="170"/>
      <c r="O1351" s="170"/>
      <c r="P1351" s="170"/>
      <c r="Q1351" s="170"/>
      <c r="R1351" s="170"/>
      <c r="S1351" s="170"/>
      <c r="T1351" s="327">
        <v>1350</v>
      </c>
      <c r="U1351" s="373" t="s">
        <v>1428</v>
      </c>
      <c r="V1351" s="376">
        <v>2</v>
      </c>
      <c r="X1351" s="270"/>
      <c r="Y1351" s="270"/>
      <c r="Z1351" s="376">
        <v>2</v>
      </c>
      <c r="AB1351" s="83"/>
      <c r="AC1351" s="83"/>
      <c r="AD1351" s="83"/>
      <c r="AE1351" s="83"/>
      <c r="AF1351" s="83"/>
      <c r="AG1351" s="83"/>
      <c r="AH1351" s="83"/>
      <c r="AI1351" s="83"/>
      <c r="AJ1351" s="83"/>
      <c r="AK1351" s="83"/>
      <c r="AL1351" s="83"/>
      <c r="AM1351" s="83"/>
      <c r="AN1351" s="83"/>
      <c r="AO1351" s="83"/>
      <c r="AP1351" s="83"/>
      <c r="AQ1351" s="83"/>
      <c r="AR1351" s="83"/>
      <c r="AS1351" s="83"/>
      <c r="AT1351" s="83"/>
      <c r="AU1351" s="83"/>
      <c r="AV1351" s="83"/>
      <c r="AW1351" s="83"/>
      <c r="AX1351" s="83"/>
      <c r="AY1351" s="83"/>
      <c r="AZ1351" s="83"/>
      <c r="BA1351" s="83"/>
      <c r="BB1351" s="83"/>
    </row>
    <row r="1352" spans="10:54" s="228" customFormat="1" x14ac:dyDescent="0.2">
      <c r="J1352" s="361"/>
      <c r="K1352" s="360"/>
      <c r="L1352" s="343"/>
      <c r="M1352" s="343"/>
      <c r="N1352" s="170"/>
      <c r="O1352" s="170"/>
      <c r="P1352" s="170"/>
      <c r="Q1352" s="170"/>
      <c r="R1352" s="170"/>
      <c r="S1352" s="170"/>
      <c r="T1352" s="327">
        <v>1351</v>
      </c>
      <c r="U1352" s="373" t="s">
        <v>1429</v>
      </c>
      <c r="V1352" s="376">
        <v>2</v>
      </c>
      <c r="X1352" s="270"/>
      <c r="Y1352" s="270"/>
      <c r="Z1352" s="376">
        <v>2</v>
      </c>
      <c r="AB1352" s="83"/>
      <c r="AC1352" s="83"/>
      <c r="AD1352" s="83"/>
      <c r="AE1352" s="83"/>
      <c r="AF1352" s="83"/>
      <c r="AG1352" s="83"/>
      <c r="AH1352" s="83"/>
      <c r="AI1352" s="83"/>
      <c r="AJ1352" s="83"/>
      <c r="AK1352" s="83"/>
      <c r="AL1352" s="83"/>
      <c r="AM1352" s="83"/>
      <c r="AN1352" s="83"/>
      <c r="AO1352" s="83"/>
      <c r="AP1352" s="83"/>
      <c r="AQ1352" s="83"/>
      <c r="AR1352" s="83"/>
      <c r="AS1352" s="83"/>
      <c r="AT1352" s="83"/>
      <c r="AU1352" s="83"/>
      <c r="AV1352" s="83"/>
      <c r="AW1352" s="83"/>
      <c r="AX1352" s="83"/>
      <c r="AY1352" s="83"/>
      <c r="AZ1352" s="83"/>
      <c r="BA1352" s="83"/>
      <c r="BB1352" s="83"/>
    </row>
    <row r="1353" spans="10:54" s="228" customFormat="1" x14ac:dyDescent="0.2">
      <c r="J1353" s="361"/>
      <c r="K1353" s="360"/>
      <c r="L1353" s="343"/>
      <c r="M1353" s="343"/>
      <c r="N1353" s="170"/>
      <c r="O1353" s="170"/>
      <c r="P1353" s="170"/>
      <c r="Q1353" s="170"/>
      <c r="R1353" s="170"/>
      <c r="S1353" s="170"/>
      <c r="T1353" s="327">
        <v>1352</v>
      </c>
      <c r="U1353" s="373" t="s">
        <v>1430</v>
      </c>
      <c r="V1353" s="376">
        <v>2</v>
      </c>
      <c r="X1353" s="270"/>
      <c r="Y1353" s="270"/>
      <c r="Z1353" s="376">
        <v>2</v>
      </c>
      <c r="AB1353" s="83"/>
      <c r="AC1353" s="83"/>
      <c r="AD1353" s="83"/>
      <c r="AE1353" s="83"/>
      <c r="AF1353" s="83"/>
      <c r="AG1353" s="83"/>
      <c r="AH1353" s="83"/>
      <c r="AI1353" s="83"/>
      <c r="AJ1353" s="83"/>
      <c r="AK1353" s="83"/>
      <c r="AL1353" s="83"/>
      <c r="AM1353" s="83"/>
      <c r="AN1353" s="83"/>
      <c r="AO1353" s="83"/>
      <c r="AP1353" s="83"/>
      <c r="AQ1353" s="83"/>
      <c r="AR1353" s="83"/>
      <c r="AS1353" s="83"/>
      <c r="AT1353" s="83"/>
      <c r="AU1353" s="83"/>
      <c r="AV1353" s="83"/>
      <c r="AW1353" s="83"/>
      <c r="AX1353" s="83"/>
      <c r="AY1353" s="83"/>
      <c r="AZ1353" s="83"/>
      <c r="BA1353" s="83"/>
      <c r="BB1353" s="83"/>
    </row>
    <row r="1354" spans="10:54" s="228" customFormat="1" x14ac:dyDescent="0.2">
      <c r="J1354" s="361"/>
      <c r="K1354" s="360"/>
      <c r="L1354" s="343"/>
      <c r="M1354" s="343"/>
      <c r="N1354" s="170"/>
      <c r="O1354" s="170"/>
      <c r="P1354" s="170"/>
      <c r="Q1354" s="170"/>
      <c r="R1354" s="170"/>
      <c r="S1354" s="170"/>
      <c r="T1354" s="327">
        <v>1353</v>
      </c>
      <c r="U1354" s="373" t="s">
        <v>1431</v>
      </c>
      <c r="V1354" s="376">
        <v>2</v>
      </c>
      <c r="X1354" s="270"/>
      <c r="Y1354" s="270"/>
      <c r="Z1354" s="376">
        <v>2</v>
      </c>
      <c r="AB1354" s="83"/>
      <c r="AC1354" s="83"/>
      <c r="AD1354" s="83"/>
      <c r="AE1354" s="83"/>
      <c r="AF1354" s="83"/>
      <c r="AG1354" s="83"/>
      <c r="AH1354" s="83"/>
      <c r="AI1354" s="83"/>
      <c r="AJ1354" s="83"/>
      <c r="AK1354" s="83"/>
      <c r="AL1354" s="83"/>
      <c r="AM1354" s="83"/>
      <c r="AN1354" s="83"/>
      <c r="AO1354" s="83"/>
      <c r="AP1354" s="83"/>
      <c r="AQ1354" s="83"/>
      <c r="AR1354" s="83"/>
      <c r="AS1354" s="83"/>
      <c r="AT1354" s="83"/>
      <c r="AU1354" s="83"/>
      <c r="AV1354" s="83"/>
      <c r="AW1354" s="83"/>
      <c r="AX1354" s="83"/>
      <c r="AY1354" s="83"/>
      <c r="AZ1354" s="83"/>
      <c r="BA1354" s="83"/>
      <c r="BB1354" s="83"/>
    </row>
    <row r="1355" spans="10:54" s="228" customFormat="1" x14ac:dyDescent="0.2">
      <c r="J1355" s="361"/>
      <c r="K1355" s="360"/>
      <c r="L1355" s="343"/>
      <c r="M1355" s="343"/>
      <c r="N1355" s="170"/>
      <c r="O1355" s="170"/>
      <c r="P1355" s="170"/>
      <c r="Q1355" s="170"/>
      <c r="R1355" s="170"/>
      <c r="S1355" s="170"/>
      <c r="T1355" s="327">
        <v>1354</v>
      </c>
      <c r="U1355" s="373" t="s">
        <v>1432</v>
      </c>
      <c r="V1355" s="376">
        <v>2</v>
      </c>
      <c r="X1355" s="270"/>
      <c r="Y1355" s="270"/>
      <c r="Z1355" s="376">
        <v>2</v>
      </c>
      <c r="AB1355" s="83"/>
      <c r="AC1355" s="83"/>
      <c r="AD1355" s="83"/>
      <c r="AE1355" s="83"/>
      <c r="AF1355" s="83"/>
      <c r="AG1355" s="83"/>
      <c r="AH1355" s="83"/>
      <c r="AI1355" s="83"/>
      <c r="AJ1355" s="83"/>
      <c r="AK1355" s="83"/>
      <c r="AL1355" s="83"/>
      <c r="AM1355" s="83"/>
      <c r="AN1355" s="83"/>
      <c r="AO1355" s="83"/>
      <c r="AP1355" s="83"/>
      <c r="AQ1355" s="83"/>
      <c r="AR1355" s="83"/>
      <c r="AS1355" s="83"/>
      <c r="AT1355" s="83"/>
      <c r="AU1355" s="83"/>
      <c r="AV1355" s="83"/>
      <c r="AW1355" s="83"/>
      <c r="AX1355" s="83"/>
      <c r="AY1355" s="83"/>
      <c r="AZ1355" s="83"/>
      <c r="BA1355" s="83"/>
      <c r="BB1355" s="83"/>
    </row>
    <row r="1356" spans="10:54" s="228" customFormat="1" x14ac:dyDescent="0.2">
      <c r="J1356" s="361"/>
      <c r="K1356" s="360"/>
      <c r="L1356" s="343"/>
      <c r="M1356" s="343"/>
      <c r="N1356" s="170"/>
      <c r="O1356" s="170"/>
      <c r="P1356" s="170"/>
      <c r="Q1356" s="170"/>
      <c r="R1356" s="170"/>
      <c r="S1356" s="170"/>
      <c r="T1356" s="327">
        <v>1355</v>
      </c>
      <c r="U1356" s="373" t="s">
        <v>1433</v>
      </c>
      <c r="V1356" s="376">
        <v>2</v>
      </c>
      <c r="X1356" s="270"/>
      <c r="Y1356" s="270"/>
      <c r="Z1356" s="376">
        <v>2</v>
      </c>
      <c r="AB1356" s="83"/>
      <c r="AC1356" s="83"/>
      <c r="AD1356" s="83"/>
      <c r="AE1356" s="83"/>
      <c r="AF1356" s="83"/>
      <c r="AG1356" s="83"/>
      <c r="AH1356" s="83"/>
      <c r="AI1356" s="83"/>
      <c r="AJ1356" s="83"/>
      <c r="AK1356" s="83"/>
      <c r="AL1356" s="83"/>
      <c r="AM1356" s="83"/>
      <c r="AN1356" s="83"/>
      <c r="AO1356" s="83"/>
      <c r="AP1356" s="83"/>
      <c r="AQ1356" s="83"/>
      <c r="AR1356" s="83"/>
      <c r="AS1356" s="83"/>
      <c r="AT1356" s="83"/>
      <c r="AU1356" s="83"/>
      <c r="AV1356" s="83"/>
      <c r="AW1356" s="83"/>
      <c r="AX1356" s="83"/>
      <c r="AY1356" s="83"/>
      <c r="AZ1356" s="83"/>
      <c r="BA1356" s="83"/>
      <c r="BB1356" s="83"/>
    </row>
    <row r="1357" spans="10:54" s="228" customFormat="1" x14ac:dyDescent="0.2">
      <c r="J1357" s="361"/>
      <c r="K1357" s="360"/>
      <c r="L1357" s="343"/>
      <c r="M1357" s="343"/>
      <c r="N1357" s="170"/>
      <c r="O1357" s="170"/>
      <c r="P1357" s="170"/>
      <c r="Q1357" s="170"/>
      <c r="R1357" s="170"/>
      <c r="S1357" s="170"/>
      <c r="T1357" s="327">
        <v>1356</v>
      </c>
      <c r="U1357" s="373" t="s">
        <v>1434</v>
      </c>
      <c r="V1357" s="376">
        <v>2</v>
      </c>
      <c r="X1357" s="270"/>
      <c r="Y1357" s="270"/>
      <c r="Z1357" s="376">
        <v>2</v>
      </c>
      <c r="AB1357" s="83"/>
      <c r="AC1357" s="83"/>
      <c r="AD1357" s="83"/>
      <c r="AE1357" s="83"/>
      <c r="AF1357" s="83"/>
      <c r="AG1357" s="83"/>
      <c r="AH1357" s="83"/>
      <c r="AI1357" s="83"/>
      <c r="AJ1357" s="83"/>
      <c r="AK1357" s="83"/>
      <c r="AL1357" s="83"/>
      <c r="AM1357" s="83"/>
      <c r="AN1357" s="83"/>
      <c r="AO1357" s="83"/>
      <c r="AP1357" s="83"/>
      <c r="AQ1357" s="83"/>
      <c r="AR1357" s="83"/>
      <c r="AS1357" s="83"/>
      <c r="AT1357" s="83"/>
      <c r="AU1357" s="83"/>
      <c r="AV1357" s="83"/>
      <c r="AW1357" s="83"/>
      <c r="AX1357" s="83"/>
      <c r="AY1357" s="83"/>
      <c r="AZ1357" s="83"/>
      <c r="BA1357" s="83"/>
      <c r="BB1357" s="83"/>
    </row>
    <row r="1358" spans="10:54" s="228" customFormat="1" x14ac:dyDescent="0.2">
      <c r="J1358" s="361"/>
      <c r="K1358" s="360"/>
      <c r="L1358" s="343"/>
      <c r="M1358" s="343"/>
      <c r="N1358" s="170"/>
      <c r="O1358" s="170"/>
      <c r="P1358" s="170"/>
      <c r="Q1358" s="170"/>
      <c r="R1358" s="170"/>
      <c r="S1358" s="170"/>
      <c r="T1358" s="327">
        <v>1357</v>
      </c>
      <c r="U1358" s="373" t="s">
        <v>1435</v>
      </c>
      <c r="V1358" s="376">
        <v>2</v>
      </c>
      <c r="X1358" s="270"/>
      <c r="Y1358" s="270"/>
      <c r="Z1358" s="376">
        <v>2</v>
      </c>
      <c r="AB1358" s="83"/>
      <c r="AC1358" s="83"/>
      <c r="AD1358" s="83"/>
      <c r="AE1358" s="83"/>
      <c r="AF1358" s="83"/>
      <c r="AG1358" s="83"/>
      <c r="AH1358" s="83"/>
      <c r="AI1358" s="83"/>
      <c r="AJ1358" s="83"/>
      <c r="AK1358" s="83"/>
      <c r="AL1358" s="83"/>
      <c r="AM1358" s="83"/>
      <c r="AN1358" s="83"/>
      <c r="AO1358" s="83"/>
      <c r="AP1358" s="83"/>
      <c r="AQ1358" s="83"/>
      <c r="AR1358" s="83"/>
      <c r="AS1358" s="83"/>
      <c r="AT1358" s="83"/>
      <c r="AU1358" s="83"/>
      <c r="AV1358" s="83"/>
      <c r="AW1358" s="83"/>
      <c r="AX1358" s="83"/>
      <c r="AY1358" s="83"/>
      <c r="AZ1358" s="83"/>
      <c r="BA1358" s="83"/>
      <c r="BB1358" s="83"/>
    </row>
    <row r="1359" spans="10:54" s="228" customFormat="1" x14ac:dyDescent="0.2">
      <c r="J1359" s="361"/>
      <c r="K1359" s="360"/>
      <c r="L1359" s="343"/>
      <c r="M1359" s="343"/>
      <c r="N1359" s="170"/>
      <c r="O1359" s="170"/>
      <c r="P1359" s="170"/>
      <c r="Q1359" s="170"/>
      <c r="R1359" s="170"/>
      <c r="S1359" s="170"/>
      <c r="T1359" s="327">
        <v>1358</v>
      </c>
      <c r="U1359" s="373" t="s">
        <v>1436</v>
      </c>
      <c r="V1359" s="376">
        <v>2</v>
      </c>
      <c r="X1359" s="270"/>
      <c r="Y1359" s="270"/>
      <c r="Z1359" s="376">
        <v>2</v>
      </c>
      <c r="AB1359" s="83"/>
      <c r="AC1359" s="83"/>
      <c r="AD1359" s="83"/>
      <c r="AE1359" s="83"/>
      <c r="AF1359" s="83"/>
      <c r="AG1359" s="83"/>
      <c r="AH1359" s="83"/>
      <c r="AI1359" s="83"/>
      <c r="AJ1359" s="83"/>
      <c r="AK1359" s="83"/>
      <c r="AL1359" s="83"/>
      <c r="AM1359" s="83"/>
      <c r="AN1359" s="83"/>
      <c r="AO1359" s="83"/>
      <c r="AP1359" s="83"/>
      <c r="AQ1359" s="83"/>
      <c r="AR1359" s="83"/>
      <c r="AS1359" s="83"/>
      <c r="AT1359" s="83"/>
      <c r="AU1359" s="83"/>
      <c r="AV1359" s="83"/>
      <c r="AW1359" s="83"/>
      <c r="AX1359" s="83"/>
      <c r="AY1359" s="83"/>
      <c r="AZ1359" s="83"/>
      <c r="BA1359" s="83"/>
      <c r="BB1359" s="83"/>
    </row>
    <row r="1360" spans="10:54" s="228" customFormat="1" x14ac:dyDescent="0.2">
      <c r="J1360" s="361"/>
      <c r="K1360" s="360"/>
      <c r="L1360" s="343"/>
      <c r="M1360" s="343"/>
      <c r="N1360" s="170"/>
      <c r="O1360" s="170"/>
      <c r="P1360" s="170"/>
      <c r="Q1360" s="170"/>
      <c r="R1360" s="170"/>
      <c r="S1360" s="170"/>
      <c r="T1360" s="327">
        <v>1359</v>
      </c>
      <c r="U1360" s="373" t="s">
        <v>1437</v>
      </c>
      <c r="V1360" s="376">
        <v>2</v>
      </c>
      <c r="X1360" s="270"/>
      <c r="Y1360" s="270"/>
      <c r="Z1360" s="376">
        <v>2</v>
      </c>
      <c r="AB1360" s="83"/>
      <c r="AC1360" s="83"/>
      <c r="AD1360" s="83"/>
      <c r="AE1360" s="83"/>
      <c r="AF1360" s="83"/>
      <c r="AG1360" s="83"/>
      <c r="AH1360" s="83"/>
      <c r="AI1360" s="83"/>
      <c r="AJ1360" s="83"/>
      <c r="AK1360" s="83"/>
      <c r="AL1360" s="83"/>
      <c r="AM1360" s="83"/>
      <c r="AN1360" s="83"/>
      <c r="AO1360" s="83"/>
      <c r="AP1360" s="83"/>
      <c r="AQ1360" s="83"/>
      <c r="AR1360" s="83"/>
      <c r="AS1360" s="83"/>
      <c r="AT1360" s="83"/>
      <c r="AU1360" s="83"/>
      <c r="AV1360" s="83"/>
      <c r="AW1360" s="83"/>
      <c r="AX1360" s="83"/>
      <c r="AY1360" s="83"/>
      <c r="AZ1360" s="83"/>
      <c r="BA1360" s="83"/>
      <c r="BB1360" s="83"/>
    </row>
    <row r="1361" spans="10:54" s="228" customFormat="1" x14ac:dyDescent="0.2">
      <c r="J1361" s="361"/>
      <c r="K1361" s="360"/>
      <c r="L1361" s="343"/>
      <c r="M1361" s="343"/>
      <c r="N1361" s="170"/>
      <c r="O1361" s="170"/>
      <c r="P1361" s="170"/>
      <c r="Q1361" s="170"/>
      <c r="R1361" s="170"/>
      <c r="S1361" s="170"/>
      <c r="T1361" s="327">
        <v>1360</v>
      </c>
      <c r="U1361" s="373" t="s">
        <v>1438</v>
      </c>
      <c r="V1361" s="376">
        <v>2</v>
      </c>
      <c r="X1361" s="270"/>
      <c r="Y1361" s="270"/>
      <c r="Z1361" s="376">
        <v>2</v>
      </c>
      <c r="AB1361" s="83"/>
      <c r="AC1361" s="83"/>
      <c r="AD1361" s="83"/>
      <c r="AE1361" s="83"/>
      <c r="AF1361" s="83"/>
      <c r="AG1361" s="83"/>
      <c r="AH1361" s="83"/>
      <c r="AI1361" s="83"/>
      <c r="AJ1361" s="83"/>
      <c r="AK1361" s="83"/>
      <c r="AL1361" s="83"/>
      <c r="AM1361" s="83"/>
      <c r="AN1361" s="83"/>
      <c r="AO1361" s="83"/>
      <c r="AP1361" s="83"/>
      <c r="AQ1361" s="83"/>
      <c r="AR1361" s="83"/>
      <c r="AS1361" s="83"/>
      <c r="AT1361" s="83"/>
      <c r="AU1361" s="83"/>
      <c r="AV1361" s="83"/>
      <c r="AW1361" s="83"/>
      <c r="AX1361" s="83"/>
      <c r="AY1361" s="83"/>
      <c r="AZ1361" s="83"/>
      <c r="BA1361" s="83"/>
      <c r="BB1361" s="83"/>
    </row>
    <row r="1362" spans="10:54" s="228" customFormat="1" x14ac:dyDescent="0.2">
      <c r="J1362" s="361"/>
      <c r="K1362" s="360"/>
      <c r="L1362" s="343"/>
      <c r="M1362" s="343"/>
      <c r="N1362" s="170"/>
      <c r="O1362" s="170"/>
      <c r="P1362" s="170"/>
      <c r="Q1362" s="170"/>
      <c r="R1362" s="170"/>
      <c r="S1362" s="170"/>
      <c r="T1362" s="327">
        <v>1361</v>
      </c>
      <c r="U1362" s="373" t="s">
        <v>1439</v>
      </c>
      <c r="V1362" s="376">
        <v>2</v>
      </c>
      <c r="X1362" s="270"/>
      <c r="Y1362" s="270"/>
      <c r="Z1362" s="376">
        <v>2</v>
      </c>
      <c r="AB1362" s="83"/>
      <c r="AC1362" s="83"/>
      <c r="AD1362" s="83"/>
      <c r="AE1362" s="83"/>
      <c r="AF1362" s="83"/>
      <c r="AG1362" s="83"/>
      <c r="AH1362" s="83"/>
      <c r="AI1362" s="83"/>
      <c r="AJ1362" s="83"/>
      <c r="AK1362" s="83"/>
      <c r="AL1362" s="83"/>
      <c r="AM1362" s="83"/>
      <c r="AN1362" s="83"/>
      <c r="AO1362" s="83"/>
      <c r="AP1362" s="83"/>
      <c r="AQ1362" s="83"/>
      <c r="AR1362" s="83"/>
      <c r="AS1362" s="83"/>
      <c r="AT1362" s="83"/>
      <c r="AU1362" s="83"/>
      <c r="AV1362" s="83"/>
      <c r="AW1362" s="83"/>
      <c r="AX1362" s="83"/>
      <c r="AY1362" s="83"/>
      <c r="AZ1362" s="83"/>
      <c r="BA1362" s="83"/>
      <c r="BB1362" s="83"/>
    </row>
    <row r="1363" spans="10:54" s="228" customFormat="1" x14ac:dyDescent="0.2">
      <c r="J1363" s="361"/>
      <c r="K1363" s="360"/>
      <c r="L1363" s="343"/>
      <c r="M1363" s="343"/>
      <c r="N1363" s="170"/>
      <c r="O1363" s="170"/>
      <c r="P1363" s="170"/>
      <c r="Q1363" s="170"/>
      <c r="R1363" s="170"/>
      <c r="S1363" s="170"/>
      <c r="T1363" s="327">
        <v>1362</v>
      </c>
      <c r="U1363" s="373" t="s">
        <v>1440</v>
      </c>
      <c r="V1363" s="376">
        <v>2</v>
      </c>
      <c r="X1363" s="270"/>
      <c r="Y1363" s="270"/>
      <c r="Z1363" s="376">
        <v>2</v>
      </c>
      <c r="AB1363" s="83"/>
      <c r="AC1363" s="83"/>
      <c r="AD1363" s="83"/>
      <c r="AE1363" s="83"/>
      <c r="AF1363" s="83"/>
      <c r="AG1363" s="83"/>
      <c r="AH1363" s="83"/>
      <c r="AI1363" s="83"/>
      <c r="AJ1363" s="83"/>
      <c r="AK1363" s="83"/>
      <c r="AL1363" s="83"/>
      <c r="AM1363" s="83"/>
      <c r="AN1363" s="83"/>
      <c r="AO1363" s="83"/>
      <c r="AP1363" s="83"/>
      <c r="AQ1363" s="83"/>
      <c r="AR1363" s="83"/>
      <c r="AS1363" s="83"/>
      <c r="AT1363" s="83"/>
      <c r="AU1363" s="83"/>
      <c r="AV1363" s="83"/>
      <c r="AW1363" s="83"/>
      <c r="AX1363" s="83"/>
      <c r="AY1363" s="83"/>
      <c r="AZ1363" s="83"/>
      <c r="BA1363" s="83"/>
      <c r="BB1363" s="83"/>
    </row>
    <row r="1364" spans="10:54" s="228" customFormat="1" x14ac:dyDescent="0.2">
      <c r="J1364" s="361"/>
      <c r="K1364" s="360"/>
      <c r="L1364" s="343"/>
      <c r="M1364" s="343"/>
      <c r="N1364" s="170"/>
      <c r="O1364" s="170"/>
      <c r="P1364" s="170"/>
      <c r="Q1364" s="170"/>
      <c r="R1364" s="170"/>
      <c r="S1364" s="170"/>
      <c r="T1364" s="327">
        <v>1363</v>
      </c>
      <c r="U1364" s="373" t="s">
        <v>1441</v>
      </c>
      <c r="V1364" s="376">
        <v>2</v>
      </c>
      <c r="X1364" s="270"/>
      <c r="Y1364" s="270"/>
      <c r="Z1364" s="376">
        <v>2</v>
      </c>
      <c r="AB1364" s="83"/>
      <c r="AC1364" s="83"/>
      <c r="AD1364" s="83"/>
      <c r="AE1364" s="83"/>
      <c r="AF1364" s="83"/>
      <c r="AG1364" s="83"/>
      <c r="AH1364" s="83"/>
      <c r="AI1364" s="83"/>
      <c r="AJ1364" s="83"/>
      <c r="AK1364" s="83"/>
      <c r="AL1364" s="83"/>
      <c r="AM1364" s="83"/>
      <c r="AN1364" s="83"/>
      <c r="AO1364" s="83"/>
      <c r="AP1364" s="83"/>
      <c r="AQ1364" s="83"/>
      <c r="AR1364" s="83"/>
      <c r="AS1364" s="83"/>
      <c r="AT1364" s="83"/>
      <c r="AU1364" s="83"/>
      <c r="AV1364" s="83"/>
      <c r="AW1364" s="83"/>
      <c r="AX1364" s="83"/>
      <c r="AY1364" s="83"/>
      <c r="AZ1364" s="83"/>
      <c r="BA1364" s="83"/>
      <c r="BB1364" s="83"/>
    </row>
    <row r="1365" spans="10:54" s="228" customFormat="1" x14ac:dyDescent="0.2">
      <c r="J1365" s="361"/>
      <c r="K1365" s="360"/>
      <c r="L1365" s="343"/>
      <c r="M1365" s="343"/>
      <c r="N1365" s="170"/>
      <c r="O1365" s="170"/>
      <c r="P1365" s="170"/>
      <c r="Q1365" s="170"/>
      <c r="R1365" s="170"/>
      <c r="S1365" s="170"/>
      <c r="T1365" s="327">
        <v>1364</v>
      </c>
      <c r="U1365" s="373" t="s">
        <v>1442</v>
      </c>
      <c r="V1365" s="376">
        <v>2</v>
      </c>
      <c r="X1365" s="270"/>
      <c r="Y1365" s="270"/>
      <c r="Z1365" s="376">
        <v>2</v>
      </c>
      <c r="AB1365" s="83"/>
      <c r="AC1365" s="83"/>
      <c r="AD1365" s="83"/>
      <c r="AE1365" s="83"/>
      <c r="AF1365" s="83"/>
      <c r="AG1365" s="83"/>
      <c r="AH1365" s="83"/>
      <c r="AI1365" s="83"/>
      <c r="AJ1365" s="83"/>
      <c r="AK1365" s="83"/>
      <c r="AL1365" s="83"/>
      <c r="AM1365" s="83"/>
      <c r="AN1365" s="83"/>
      <c r="AO1365" s="83"/>
      <c r="AP1365" s="83"/>
      <c r="AQ1365" s="83"/>
      <c r="AR1365" s="83"/>
      <c r="AS1365" s="83"/>
      <c r="AT1365" s="83"/>
      <c r="AU1365" s="83"/>
      <c r="AV1365" s="83"/>
      <c r="AW1365" s="83"/>
      <c r="AX1365" s="83"/>
      <c r="AY1365" s="83"/>
      <c r="AZ1365" s="83"/>
      <c r="BA1365" s="83"/>
      <c r="BB1365" s="83"/>
    </row>
    <row r="1366" spans="10:54" s="228" customFormat="1" x14ac:dyDescent="0.2">
      <c r="J1366" s="361"/>
      <c r="K1366" s="360"/>
      <c r="L1366" s="343"/>
      <c r="M1366" s="343"/>
      <c r="N1366" s="170"/>
      <c r="O1366" s="170"/>
      <c r="P1366" s="170"/>
      <c r="Q1366" s="170"/>
      <c r="R1366" s="170"/>
      <c r="S1366" s="170"/>
      <c r="T1366" s="327">
        <v>1365</v>
      </c>
      <c r="U1366" s="373" t="s">
        <v>1443</v>
      </c>
      <c r="V1366" s="376">
        <v>2</v>
      </c>
      <c r="X1366" s="270"/>
      <c r="Y1366" s="270"/>
      <c r="Z1366" s="376">
        <v>2</v>
      </c>
      <c r="AB1366" s="83"/>
      <c r="AC1366" s="83"/>
      <c r="AD1366" s="83"/>
      <c r="AE1366" s="83"/>
      <c r="AF1366" s="83"/>
      <c r="AG1366" s="83"/>
      <c r="AH1366" s="83"/>
      <c r="AI1366" s="83"/>
      <c r="AJ1366" s="83"/>
      <c r="AK1366" s="83"/>
      <c r="AL1366" s="83"/>
      <c r="AM1366" s="83"/>
      <c r="AN1366" s="83"/>
      <c r="AO1366" s="83"/>
      <c r="AP1366" s="83"/>
      <c r="AQ1366" s="83"/>
      <c r="AR1366" s="83"/>
      <c r="AS1366" s="83"/>
      <c r="AT1366" s="83"/>
      <c r="AU1366" s="83"/>
      <c r="AV1366" s="83"/>
      <c r="AW1366" s="83"/>
      <c r="AX1366" s="83"/>
      <c r="AY1366" s="83"/>
      <c r="AZ1366" s="83"/>
      <c r="BA1366" s="83"/>
      <c r="BB1366" s="83"/>
    </row>
    <row r="1367" spans="10:54" s="228" customFormat="1" x14ac:dyDescent="0.2">
      <c r="J1367" s="361"/>
      <c r="K1367" s="360"/>
      <c r="L1367" s="343"/>
      <c r="M1367" s="343"/>
      <c r="N1367" s="170"/>
      <c r="O1367" s="170"/>
      <c r="P1367" s="170"/>
      <c r="Q1367" s="170"/>
      <c r="R1367" s="170"/>
      <c r="S1367" s="170"/>
      <c r="T1367" s="327">
        <v>1366</v>
      </c>
      <c r="U1367" s="373" t="s">
        <v>1444</v>
      </c>
      <c r="V1367" s="376">
        <v>2</v>
      </c>
      <c r="X1367" s="270"/>
      <c r="Y1367" s="270"/>
      <c r="Z1367" s="376">
        <v>2</v>
      </c>
      <c r="AB1367" s="83"/>
      <c r="AC1367" s="83"/>
      <c r="AD1367" s="83"/>
      <c r="AE1367" s="83"/>
      <c r="AF1367" s="83"/>
      <c r="AG1367" s="83"/>
      <c r="AH1367" s="83"/>
      <c r="AI1367" s="83"/>
      <c r="AJ1367" s="83"/>
      <c r="AK1367" s="83"/>
      <c r="AL1367" s="83"/>
      <c r="AM1367" s="83"/>
      <c r="AN1367" s="83"/>
      <c r="AO1367" s="83"/>
      <c r="AP1367" s="83"/>
      <c r="AQ1367" s="83"/>
      <c r="AR1367" s="83"/>
      <c r="AS1367" s="83"/>
      <c r="AT1367" s="83"/>
      <c r="AU1367" s="83"/>
      <c r="AV1367" s="83"/>
      <c r="AW1367" s="83"/>
      <c r="AX1367" s="83"/>
      <c r="AY1367" s="83"/>
      <c r="AZ1367" s="83"/>
      <c r="BA1367" s="83"/>
      <c r="BB1367" s="83"/>
    </row>
    <row r="1368" spans="10:54" s="228" customFormat="1" x14ac:dyDescent="0.2">
      <c r="J1368" s="361"/>
      <c r="K1368" s="360"/>
      <c r="L1368" s="343"/>
      <c r="M1368" s="343"/>
      <c r="N1368" s="170"/>
      <c r="O1368" s="170"/>
      <c r="P1368" s="170"/>
      <c r="Q1368" s="170"/>
      <c r="R1368" s="170"/>
      <c r="S1368" s="170"/>
      <c r="T1368" s="327">
        <v>1367</v>
      </c>
      <c r="U1368" s="373" t="s">
        <v>1445</v>
      </c>
      <c r="V1368" s="376">
        <v>2</v>
      </c>
      <c r="X1368" s="270"/>
      <c r="Y1368" s="270"/>
      <c r="Z1368" s="376">
        <v>2</v>
      </c>
      <c r="AB1368" s="83"/>
      <c r="AC1368" s="83"/>
      <c r="AD1368" s="83"/>
      <c r="AE1368" s="83"/>
      <c r="AF1368" s="83"/>
      <c r="AG1368" s="83"/>
      <c r="AH1368" s="83"/>
      <c r="AI1368" s="83"/>
      <c r="AJ1368" s="83"/>
      <c r="AK1368" s="83"/>
      <c r="AL1368" s="83"/>
      <c r="AM1368" s="83"/>
      <c r="AN1368" s="83"/>
      <c r="AO1368" s="83"/>
      <c r="AP1368" s="83"/>
      <c r="AQ1368" s="83"/>
      <c r="AR1368" s="83"/>
      <c r="AS1368" s="83"/>
      <c r="AT1368" s="83"/>
      <c r="AU1368" s="83"/>
      <c r="AV1368" s="83"/>
      <c r="AW1368" s="83"/>
      <c r="AX1368" s="83"/>
      <c r="AY1368" s="83"/>
      <c r="AZ1368" s="83"/>
      <c r="BA1368" s="83"/>
      <c r="BB1368" s="83"/>
    </row>
    <row r="1369" spans="10:54" s="228" customFormat="1" x14ac:dyDescent="0.2">
      <c r="J1369" s="361"/>
      <c r="K1369" s="360"/>
      <c r="L1369" s="343"/>
      <c r="M1369" s="343"/>
      <c r="N1369" s="170"/>
      <c r="O1369" s="170"/>
      <c r="P1369" s="170"/>
      <c r="Q1369" s="170"/>
      <c r="R1369" s="170"/>
      <c r="S1369" s="170"/>
      <c r="T1369" s="327">
        <v>1368</v>
      </c>
      <c r="U1369" s="373" t="s">
        <v>1446</v>
      </c>
      <c r="V1369" s="376">
        <v>2</v>
      </c>
      <c r="X1369" s="270"/>
      <c r="Y1369" s="270"/>
      <c r="Z1369" s="376">
        <v>2</v>
      </c>
      <c r="AB1369" s="83"/>
      <c r="AC1369" s="83"/>
      <c r="AD1369" s="83"/>
      <c r="AE1369" s="83"/>
      <c r="AF1369" s="83"/>
      <c r="AG1369" s="83"/>
      <c r="AH1369" s="83"/>
      <c r="AI1369" s="83"/>
      <c r="AJ1369" s="83"/>
      <c r="AK1369" s="83"/>
      <c r="AL1369" s="83"/>
      <c r="AM1369" s="83"/>
      <c r="AN1369" s="83"/>
      <c r="AO1369" s="83"/>
      <c r="AP1369" s="83"/>
      <c r="AQ1369" s="83"/>
      <c r="AR1369" s="83"/>
      <c r="AS1369" s="83"/>
      <c r="AT1369" s="83"/>
      <c r="AU1369" s="83"/>
      <c r="AV1369" s="83"/>
      <c r="AW1369" s="83"/>
      <c r="AX1369" s="83"/>
      <c r="AY1369" s="83"/>
      <c r="AZ1369" s="83"/>
      <c r="BA1369" s="83"/>
      <c r="BB1369" s="83"/>
    </row>
    <row r="1370" spans="10:54" s="228" customFormat="1" x14ac:dyDescent="0.2">
      <c r="J1370" s="361"/>
      <c r="K1370" s="360"/>
      <c r="L1370" s="343"/>
      <c r="M1370" s="343"/>
      <c r="N1370" s="170"/>
      <c r="O1370" s="170"/>
      <c r="P1370" s="170"/>
      <c r="Q1370" s="170"/>
      <c r="R1370" s="170"/>
      <c r="S1370" s="170"/>
      <c r="T1370" s="327">
        <v>1369</v>
      </c>
      <c r="U1370" s="373" t="s">
        <v>1447</v>
      </c>
      <c r="V1370" s="376">
        <v>2</v>
      </c>
      <c r="X1370" s="270"/>
      <c r="Y1370" s="270"/>
      <c r="Z1370" s="376">
        <v>2</v>
      </c>
      <c r="AB1370" s="83"/>
      <c r="AC1370" s="83"/>
      <c r="AD1370" s="83"/>
      <c r="AE1370" s="83"/>
      <c r="AF1370" s="83"/>
      <c r="AG1370" s="83"/>
      <c r="AH1370" s="83"/>
      <c r="AI1370" s="83"/>
      <c r="AJ1370" s="83"/>
      <c r="AK1370" s="83"/>
      <c r="AL1370" s="83"/>
      <c r="AM1370" s="83"/>
      <c r="AN1370" s="83"/>
      <c r="AO1370" s="83"/>
      <c r="AP1370" s="83"/>
      <c r="AQ1370" s="83"/>
      <c r="AR1370" s="83"/>
      <c r="AS1370" s="83"/>
      <c r="AT1370" s="83"/>
      <c r="AU1370" s="83"/>
      <c r="AV1370" s="83"/>
      <c r="AW1370" s="83"/>
      <c r="AX1370" s="83"/>
      <c r="AY1370" s="83"/>
      <c r="AZ1370" s="83"/>
      <c r="BA1370" s="83"/>
      <c r="BB1370" s="83"/>
    </row>
    <row r="1371" spans="10:54" s="228" customFormat="1" x14ac:dyDescent="0.2">
      <c r="J1371" s="361"/>
      <c r="K1371" s="360"/>
      <c r="L1371" s="343"/>
      <c r="M1371" s="343"/>
      <c r="N1371" s="170"/>
      <c r="O1371" s="170"/>
      <c r="P1371" s="170"/>
      <c r="Q1371" s="170"/>
      <c r="R1371" s="170"/>
      <c r="S1371" s="170"/>
      <c r="T1371" s="327">
        <v>1370</v>
      </c>
      <c r="U1371" s="373" t="s">
        <v>1448</v>
      </c>
      <c r="V1371" s="376">
        <v>2</v>
      </c>
      <c r="X1371" s="270"/>
      <c r="Y1371" s="270"/>
      <c r="Z1371" s="376">
        <v>2</v>
      </c>
      <c r="AB1371" s="83"/>
      <c r="AC1371" s="83"/>
      <c r="AD1371" s="83"/>
      <c r="AE1371" s="83"/>
      <c r="AF1371" s="83"/>
      <c r="AG1371" s="83"/>
      <c r="AH1371" s="83"/>
      <c r="AI1371" s="83"/>
      <c r="AJ1371" s="83"/>
      <c r="AK1371" s="83"/>
      <c r="AL1371" s="83"/>
      <c r="AM1371" s="83"/>
      <c r="AN1371" s="83"/>
      <c r="AO1371" s="83"/>
      <c r="AP1371" s="83"/>
      <c r="AQ1371" s="83"/>
      <c r="AR1371" s="83"/>
      <c r="AS1371" s="83"/>
      <c r="AT1371" s="83"/>
      <c r="AU1371" s="83"/>
      <c r="AV1371" s="83"/>
      <c r="AW1371" s="83"/>
      <c r="AX1371" s="83"/>
      <c r="AY1371" s="83"/>
      <c r="AZ1371" s="83"/>
      <c r="BA1371" s="83"/>
      <c r="BB1371" s="83"/>
    </row>
    <row r="1372" spans="10:54" s="228" customFormat="1" x14ac:dyDescent="0.2">
      <c r="J1372" s="361"/>
      <c r="K1372" s="360"/>
      <c r="L1372" s="343"/>
      <c r="M1372" s="343"/>
      <c r="N1372" s="170"/>
      <c r="O1372" s="170"/>
      <c r="P1372" s="170"/>
      <c r="Q1372" s="170"/>
      <c r="R1372" s="170"/>
      <c r="S1372" s="170"/>
      <c r="T1372" s="327">
        <v>1371</v>
      </c>
      <c r="U1372" s="373" t="s">
        <v>1449</v>
      </c>
      <c r="V1372" s="376">
        <v>2</v>
      </c>
      <c r="X1372" s="270"/>
      <c r="Y1372" s="270"/>
      <c r="Z1372" s="376">
        <v>2</v>
      </c>
      <c r="AB1372" s="83"/>
      <c r="AC1372" s="83"/>
      <c r="AD1372" s="83"/>
      <c r="AE1372" s="83"/>
      <c r="AF1372" s="83"/>
      <c r="AG1372" s="83"/>
      <c r="AH1372" s="83"/>
      <c r="AI1372" s="83"/>
      <c r="AJ1372" s="83"/>
      <c r="AK1372" s="83"/>
      <c r="AL1372" s="83"/>
      <c r="AM1372" s="83"/>
      <c r="AN1372" s="83"/>
      <c r="AO1372" s="83"/>
      <c r="AP1372" s="83"/>
      <c r="AQ1372" s="83"/>
      <c r="AR1372" s="83"/>
      <c r="AS1372" s="83"/>
      <c r="AT1372" s="83"/>
      <c r="AU1372" s="83"/>
      <c r="AV1372" s="83"/>
      <c r="AW1372" s="83"/>
      <c r="AX1372" s="83"/>
      <c r="AY1372" s="83"/>
      <c r="AZ1372" s="83"/>
      <c r="BA1372" s="83"/>
      <c r="BB1372" s="83"/>
    </row>
    <row r="1373" spans="10:54" s="228" customFormat="1" x14ac:dyDescent="0.2">
      <c r="J1373" s="361"/>
      <c r="K1373" s="360"/>
      <c r="L1373" s="343"/>
      <c r="M1373" s="343"/>
      <c r="N1373" s="170"/>
      <c r="O1373" s="170"/>
      <c r="P1373" s="170"/>
      <c r="Q1373" s="170"/>
      <c r="R1373" s="170"/>
      <c r="S1373" s="170"/>
      <c r="T1373" s="327">
        <v>1372</v>
      </c>
      <c r="U1373" s="373" t="s">
        <v>1450</v>
      </c>
      <c r="V1373" s="376">
        <v>2</v>
      </c>
      <c r="X1373" s="270"/>
      <c r="Y1373" s="270"/>
      <c r="Z1373" s="376">
        <v>2</v>
      </c>
      <c r="AB1373" s="83"/>
      <c r="AC1373" s="83"/>
      <c r="AD1373" s="83"/>
      <c r="AE1373" s="83"/>
      <c r="AF1373" s="83"/>
      <c r="AG1373" s="83"/>
      <c r="AH1373" s="83"/>
      <c r="AI1373" s="83"/>
      <c r="AJ1373" s="83"/>
      <c r="AK1373" s="83"/>
      <c r="AL1373" s="83"/>
      <c r="AM1373" s="83"/>
      <c r="AN1373" s="83"/>
      <c r="AO1373" s="83"/>
      <c r="AP1373" s="83"/>
      <c r="AQ1373" s="83"/>
      <c r="AR1373" s="83"/>
      <c r="AS1373" s="83"/>
      <c r="AT1373" s="83"/>
      <c r="AU1373" s="83"/>
      <c r="AV1373" s="83"/>
      <c r="AW1373" s="83"/>
      <c r="AX1373" s="83"/>
      <c r="AY1373" s="83"/>
      <c r="AZ1373" s="83"/>
      <c r="BA1373" s="83"/>
      <c r="BB1373" s="83"/>
    </row>
    <row r="1374" spans="10:54" s="228" customFormat="1" x14ac:dyDescent="0.2">
      <c r="J1374" s="361"/>
      <c r="K1374" s="360"/>
      <c r="L1374" s="343"/>
      <c r="M1374" s="343"/>
      <c r="N1374" s="170"/>
      <c r="O1374" s="170"/>
      <c r="P1374" s="170"/>
      <c r="Q1374" s="170"/>
      <c r="R1374" s="170"/>
      <c r="S1374" s="170"/>
      <c r="T1374" s="327">
        <v>1373</v>
      </c>
      <c r="U1374" s="373" t="s">
        <v>1451</v>
      </c>
      <c r="V1374" s="376">
        <v>1</v>
      </c>
      <c r="X1374" s="270"/>
      <c r="Y1374" s="270"/>
      <c r="Z1374" s="376">
        <v>1</v>
      </c>
      <c r="AB1374" s="83"/>
      <c r="AC1374" s="83"/>
      <c r="AD1374" s="83"/>
      <c r="AE1374" s="83"/>
      <c r="AF1374" s="83"/>
      <c r="AG1374" s="83"/>
      <c r="AH1374" s="83"/>
      <c r="AI1374" s="83"/>
      <c r="AJ1374" s="83"/>
      <c r="AK1374" s="83"/>
      <c r="AL1374" s="83"/>
      <c r="AM1374" s="83"/>
      <c r="AN1374" s="83"/>
      <c r="AO1374" s="83"/>
      <c r="AP1374" s="83"/>
      <c r="AQ1374" s="83"/>
      <c r="AR1374" s="83"/>
      <c r="AS1374" s="83"/>
      <c r="AT1374" s="83"/>
      <c r="AU1374" s="83"/>
      <c r="AV1374" s="83"/>
      <c r="AW1374" s="83"/>
      <c r="AX1374" s="83"/>
      <c r="AY1374" s="83"/>
      <c r="AZ1374" s="83"/>
      <c r="BA1374" s="83"/>
      <c r="BB1374" s="83"/>
    </row>
    <row r="1375" spans="10:54" s="228" customFormat="1" x14ac:dyDescent="0.2">
      <c r="J1375" s="361"/>
      <c r="K1375" s="360"/>
      <c r="L1375" s="343"/>
      <c r="M1375" s="343"/>
      <c r="N1375" s="170"/>
      <c r="O1375" s="170"/>
      <c r="P1375" s="170"/>
      <c r="Q1375" s="170"/>
      <c r="R1375" s="170"/>
      <c r="S1375" s="170"/>
      <c r="T1375" s="327">
        <v>1374</v>
      </c>
      <c r="U1375" s="373" t="s">
        <v>1452</v>
      </c>
      <c r="V1375" s="376">
        <v>2</v>
      </c>
      <c r="X1375" s="270"/>
      <c r="Y1375" s="270"/>
      <c r="Z1375" s="376">
        <v>2</v>
      </c>
      <c r="AB1375" s="83"/>
      <c r="AC1375" s="83"/>
      <c r="AD1375" s="83"/>
      <c r="AE1375" s="83"/>
      <c r="AF1375" s="83"/>
      <c r="AG1375" s="83"/>
      <c r="AH1375" s="83"/>
      <c r="AI1375" s="83"/>
      <c r="AJ1375" s="83"/>
      <c r="AK1375" s="83"/>
      <c r="AL1375" s="83"/>
      <c r="AM1375" s="83"/>
      <c r="AN1375" s="83"/>
      <c r="AO1375" s="83"/>
      <c r="AP1375" s="83"/>
      <c r="AQ1375" s="83"/>
      <c r="AR1375" s="83"/>
      <c r="AS1375" s="83"/>
      <c r="AT1375" s="83"/>
      <c r="AU1375" s="83"/>
      <c r="AV1375" s="83"/>
      <c r="AW1375" s="83"/>
      <c r="AX1375" s="83"/>
      <c r="AY1375" s="83"/>
      <c r="AZ1375" s="83"/>
      <c r="BA1375" s="83"/>
      <c r="BB1375" s="83"/>
    </row>
    <row r="1376" spans="10:54" s="228" customFormat="1" x14ac:dyDescent="0.2">
      <c r="J1376" s="361"/>
      <c r="K1376" s="360"/>
      <c r="L1376" s="343"/>
      <c r="M1376" s="343"/>
      <c r="N1376" s="170"/>
      <c r="O1376" s="170"/>
      <c r="P1376" s="170"/>
      <c r="Q1376" s="170"/>
      <c r="R1376" s="170"/>
      <c r="S1376" s="170"/>
      <c r="T1376" s="327">
        <v>1375</v>
      </c>
      <c r="U1376" s="373" t="s">
        <v>1453</v>
      </c>
      <c r="V1376" s="376">
        <v>2</v>
      </c>
      <c r="X1376" s="270"/>
      <c r="Y1376" s="270"/>
      <c r="Z1376" s="376">
        <v>2</v>
      </c>
      <c r="AB1376" s="83"/>
      <c r="AC1376" s="83"/>
      <c r="AD1376" s="83"/>
      <c r="AE1376" s="83"/>
      <c r="AF1376" s="83"/>
      <c r="AG1376" s="83"/>
      <c r="AH1376" s="83"/>
      <c r="AI1376" s="83"/>
      <c r="AJ1376" s="83"/>
      <c r="AK1376" s="83"/>
      <c r="AL1376" s="83"/>
      <c r="AM1376" s="83"/>
      <c r="AN1376" s="83"/>
      <c r="AO1376" s="83"/>
      <c r="AP1376" s="83"/>
      <c r="AQ1376" s="83"/>
      <c r="AR1376" s="83"/>
      <c r="AS1376" s="83"/>
      <c r="AT1376" s="83"/>
      <c r="AU1376" s="83"/>
      <c r="AV1376" s="83"/>
      <c r="AW1376" s="83"/>
      <c r="AX1376" s="83"/>
      <c r="AY1376" s="83"/>
      <c r="AZ1376" s="83"/>
      <c r="BA1376" s="83"/>
      <c r="BB1376" s="83"/>
    </row>
    <row r="1377" spans="10:54" s="228" customFormat="1" x14ac:dyDescent="0.2">
      <c r="J1377" s="361"/>
      <c r="K1377" s="360"/>
      <c r="L1377" s="343"/>
      <c r="M1377" s="343"/>
      <c r="N1377" s="170"/>
      <c r="O1377" s="170"/>
      <c r="P1377" s="170"/>
      <c r="Q1377" s="170"/>
      <c r="R1377" s="170"/>
      <c r="S1377" s="170"/>
      <c r="T1377" s="327">
        <v>1376</v>
      </c>
      <c r="U1377" s="373" t="s">
        <v>1454</v>
      </c>
      <c r="V1377" s="376">
        <v>2</v>
      </c>
      <c r="X1377" s="270"/>
      <c r="Y1377" s="270"/>
      <c r="Z1377" s="376">
        <v>2</v>
      </c>
      <c r="AB1377" s="83"/>
      <c r="AC1377" s="83"/>
      <c r="AD1377" s="83"/>
      <c r="AE1377" s="83"/>
      <c r="AF1377" s="83"/>
      <c r="AG1377" s="83"/>
      <c r="AH1377" s="83"/>
      <c r="AI1377" s="83"/>
      <c r="AJ1377" s="83"/>
      <c r="AK1377" s="83"/>
      <c r="AL1377" s="83"/>
      <c r="AM1377" s="83"/>
      <c r="AN1377" s="83"/>
      <c r="AO1377" s="83"/>
      <c r="AP1377" s="83"/>
      <c r="AQ1377" s="83"/>
      <c r="AR1377" s="83"/>
      <c r="AS1377" s="83"/>
      <c r="AT1377" s="83"/>
      <c r="AU1377" s="83"/>
      <c r="AV1377" s="83"/>
      <c r="AW1377" s="83"/>
      <c r="AX1377" s="83"/>
      <c r="AY1377" s="83"/>
      <c r="AZ1377" s="83"/>
      <c r="BA1377" s="83"/>
      <c r="BB1377" s="83"/>
    </row>
    <row r="1378" spans="10:54" s="228" customFormat="1" x14ac:dyDescent="0.2">
      <c r="J1378" s="361"/>
      <c r="K1378" s="360"/>
      <c r="L1378" s="343"/>
      <c r="M1378" s="343"/>
      <c r="N1378" s="170"/>
      <c r="O1378" s="170"/>
      <c r="P1378" s="170"/>
      <c r="Q1378" s="170"/>
      <c r="R1378" s="170"/>
      <c r="S1378" s="170"/>
      <c r="T1378" s="327">
        <v>1377</v>
      </c>
      <c r="U1378" s="373" t="s">
        <v>1455</v>
      </c>
      <c r="V1378" s="376">
        <v>2</v>
      </c>
      <c r="X1378" s="270"/>
      <c r="Y1378" s="270"/>
      <c r="Z1378" s="376">
        <v>2</v>
      </c>
      <c r="AB1378" s="83"/>
      <c r="AC1378" s="83"/>
      <c r="AD1378" s="83"/>
      <c r="AE1378" s="83"/>
      <c r="AF1378" s="83"/>
      <c r="AG1378" s="83"/>
      <c r="AH1378" s="83"/>
      <c r="AI1378" s="83"/>
      <c r="AJ1378" s="83"/>
      <c r="AK1378" s="83"/>
      <c r="AL1378" s="83"/>
      <c r="AM1378" s="83"/>
      <c r="AN1378" s="83"/>
      <c r="AO1378" s="83"/>
      <c r="AP1378" s="83"/>
      <c r="AQ1378" s="83"/>
      <c r="AR1378" s="83"/>
      <c r="AS1378" s="83"/>
      <c r="AT1378" s="83"/>
      <c r="AU1378" s="83"/>
      <c r="AV1378" s="83"/>
      <c r="AW1378" s="83"/>
      <c r="AX1378" s="83"/>
      <c r="AY1378" s="83"/>
      <c r="AZ1378" s="83"/>
      <c r="BA1378" s="83"/>
      <c r="BB1378" s="83"/>
    </row>
    <row r="1379" spans="10:54" s="228" customFormat="1" x14ac:dyDescent="0.2">
      <c r="J1379" s="361"/>
      <c r="K1379" s="360"/>
      <c r="L1379" s="343"/>
      <c r="M1379" s="343"/>
      <c r="N1379" s="170"/>
      <c r="O1379" s="170"/>
      <c r="P1379" s="170"/>
      <c r="Q1379" s="170"/>
      <c r="R1379" s="170"/>
      <c r="S1379" s="170"/>
      <c r="T1379" s="327">
        <v>1378</v>
      </c>
      <c r="U1379" s="373" t="s">
        <v>1456</v>
      </c>
      <c r="V1379" s="376">
        <v>2</v>
      </c>
      <c r="X1379" s="270"/>
      <c r="Y1379" s="270"/>
      <c r="Z1379" s="376">
        <v>2</v>
      </c>
      <c r="AB1379" s="83"/>
      <c r="AC1379" s="83"/>
      <c r="AD1379" s="83"/>
      <c r="AE1379" s="83"/>
      <c r="AF1379" s="83"/>
      <c r="AG1379" s="83"/>
      <c r="AH1379" s="83"/>
      <c r="AI1379" s="83"/>
      <c r="AJ1379" s="83"/>
      <c r="AK1379" s="83"/>
      <c r="AL1379" s="83"/>
      <c r="AM1379" s="83"/>
      <c r="AN1379" s="83"/>
      <c r="AO1379" s="83"/>
      <c r="AP1379" s="83"/>
      <c r="AQ1379" s="83"/>
      <c r="AR1379" s="83"/>
      <c r="AS1379" s="83"/>
      <c r="AT1379" s="83"/>
      <c r="AU1379" s="83"/>
      <c r="AV1379" s="83"/>
      <c r="AW1379" s="83"/>
      <c r="AX1379" s="83"/>
      <c r="AY1379" s="83"/>
      <c r="AZ1379" s="83"/>
      <c r="BA1379" s="83"/>
      <c r="BB1379" s="83"/>
    </row>
    <row r="1380" spans="10:54" s="228" customFormat="1" x14ac:dyDescent="0.2">
      <c r="J1380" s="361"/>
      <c r="K1380" s="360"/>
      <c r="L1380" s="343"/>
      <c r="M1380" s="343"/>
      <c r="N1380" s="170"/>
      <c r="O1380" s="170"/>
      <c r="P1380" s="170"/>
      <c r="Q1380" s="170"/>
      <c r="R1380" s="170"/>
      <c r="S1380" s="170"/>
      <c r="T1380" s="327">
        <v>1379</v>
      </c>
      <c r="U1380" s="373" t="s">
        <v>1457</v>
      </c>
      <c r="V1380" s="376">
        <v>2</v>
      </c>
      <c r="X1380" s="270"/>
      <c r="Y1380" s="270"/>
      <c r="Z1380" s="376">
        <v>2</v>
      </c>
      <c r="AB1380" s="83"/>
      <c r="AC1380" s="83"/>
      <c r="AD1380" s="83"/>
      <c r="AE1380" s="83"/>
      <c r="AF1380" s="83"/>
      <c r="AG1380" s="83"/>
      <c r="AH1380" s="83"/>
      <c r="AI1380" s="83"/>
      <c r="AJ1380" s="83"/>
      <c r="AK1380" s="83"/>
      <c r="AL1380" s="83"/>
      <c r="AM1380" s="83"/>
      <c r="AN1380" s="83"/>
      <c r="AO1380" s="83"/>
      <c r="AP1380" s="83"/>
      <c r="AQ1380" s="83"/>
      <c r="AR1380" s="83"/>
      <c r="AS1380" s="83"/>
      <c r="AT1380" s="83"/>
      <c r="AU1380" s="83"/>
      <c r="AV1380" s="83"/>
      <c r="AW1380" s="83"/>
      <c r="AX1380" s="83"/>
      <c r="AY1380" s="83"/>
      <c r="AZ1380" s="83"/>
      <c r="BA1380" s="83"/>
      <c r="BB1380" s="83"/>
    </row>
    <row r="1381" spans="10:54" s="228" customFormat="1" x14ac:dyDescent="0.2">
      <c r="J1381" s="361"/>
      <c r="K1381" s="360"/>
      <c r="L1381" s="343"/>
      <c r="M1381" s="343"/>
      <c r="N1381" s="170"/>
      <c r="O1381" s="170"/>
      <c r="P1381" s="170"/>
      <c r="Q1381" s="170"/>
      <c r="R1381" s="170"/>
      <c r="S1381" s="170"/>
      <c r="T1381" s="327">
        <v>1380</v>
      </c>
      <c r="U1381" s="373" t="s">
        <v>1458</v>
      </c>
      <c r="V1381" s="376">
        <v>2</v>
      </c>
      <c r="X1381" s="270"/>
      <c r="Y1381" s="270"/>
      <c r="Z1381" s="376">
        <v>2</v>
      </c>
      <c r="AB1381" s="83"/>
      <c r="AC1381" s="83"/>
      <c r="AD1381" s="83"/>
      <c r="AE1381" s="83"/>
      <c r="AF1381" s="83"/>
      <c r="AG1381" s="83"/>
      <c r="AH1381" s="83"/>
      <c r="AI1381" s="83"/>
      <c r="AJ1381" s="83"/>
      <c r="AK1381" s="83"/>
      <c r="AL1381" s="83"/>
      <c r="AM1381" s="83"/>
      <c r="AN1381" s="83"/>
      <c r="AO1381" s="83"/>
      <c r="AP1381" s="83"/>
      <c r="AQ1381" s="83"/>
      <c r="AR1381" s="83"/>
      <c r="AS1381" s="83"/>
      <c r="AT1381" s="83"/>
      <c r="AU1381" s="83"/>
      <c r="AV1381" s="83"/>
      <c r="AW1381" s="83"/>
      <c r="AX1381" s="83"/>
      <c r="AY1381" s="83"/>
      <c r="AZ1381" s="83"/>
      <c r="BA1381" s="83"/>
      <c r="BB1381" s="83"/>
    </row>
    <row r="1382" spans="10:54" s="228" customFormat="1" x14ac:dyDescent="0.2">
      <c r="J1382" s="361"/>
      <c r="K1382" s="360"/>
      <c r="L1382" s="343"/>
      <c r="M1382" s="343"/>
      <c r="N1382" s="170"/>
      <c r="O1382" s="170"/>
      <c r="P1382" s="170"/>
      <c r="Q1382" s="170"/>
      <c r="R1382" s="170"/>
      <c r="S1382" s="170"/>
      <c r="T1382" s="327">
        <v>1381</v>
      </c>
      <c r="U1382" s="373" t="s">
        <v>1459</v>
      </c>
      <c r="V1382" s="376">
        <v>2</v>
      </c>
      <c r="X1382" s="270"/>
      <c r="Y1382" s="270"/>
      <c r="Z1382" s="376">
        <v>2</v>
      </c>
      <c r="AB1382" s="83"/>
      <c r="AC1382" s="83"/>
      <c r="AD1382" s="83"/>
      <c r="AE1382" s="83"/>
      <c r="AF1382" s="83"/>
      <c r="AG1382" s="83"/>
      <c r="AH1382" s="83"/>
      <c r="AI1382" s="83"/>
      <c r="AJ1382" s="83"/>
      <c r="AK1382" s="83"/>
      <c r="AL1382" s="83"/>
      <c r="AM1382" s="83"/>
      <c r="AN1382" s="83"/>
      <c r="AO1382" s="83"/>
      <c r="AP1382" s="83"/>
      <c r="AQ1382" s="83"/>
      <c r="AR1382" s="83"/>
      <c r="AS1382" s="83"/>
      <c r="AT1382" s="83"/>
      <c r="AU1382" s="83"/>
      <c r="AV1382" s="83"/>
      <c r="AW1382" s="83"/>
      <c r="AX1382" s="83"/>
      <c r="AY1382" s="83"/>
      <c r="AZ1382" s="83"/>
      <c r="BA1382" s="83"/>
      <c r="BB1382" s="83"/>
    </row>
    <row r="1383" spans="10:54" s="228" customFormat="1" x14ac:dyDescent="0.2">
      <c r="J1383" s="361"/>
      <c r="K1383" s="360"/>
      <c r="L1383" s="343"/>
      <c r="M1383" s="343"/>
      <c r="N1383" s="170"/>
      <c r="O1383" s="170"/>
      <c r="P1383" s="170"/>
      <c r="Q1383" s="170"/>
      <c r="R1383" s="170"/>
      <c r="S1383" s="170"/>
      <c r="T1383" s="327">
        <v>1382</v>
      </c>
      <c r="U1383" s="373" t="s">
        <v>1460</v>
      </c>
      <c r="V1383" s="376">
        <v>2</v>
      </c>
      <c r="X1383" s="270"/>
      <c r="Y1383" s="270"/>
      <c r="Z1383" s="376">
        <v>2</v>
      </c>
      <c r="AB1383" s="83"/>
      <c r="AC1383" s="83"/>
      <c r="AD1383" s="83"/>
      <c r="AE1383" s="83"/>
      <c r="AF1383" s="83"/>
      <c r="AG1383" s="83"/>
      <c r="AH1383" s="83"/>
      <c r="AI1383" s="83"/>
      <c r="AJ1383" s="83"/>
      <c r="AK1383" s="83"/>
      <c r="AL1383" s="83"/>
      <c r="AM1383" s="83"/>
      <c r="AN1383" s="83"/>
      <c r="AO1383" s="83"/>
      <c r="AP1383" s="83"/>
      <c r="AQ1383" s="83"/>
      <c r="AR1383" s="83"/>
      <c r="AS1383" s="83"/>
      <c r="AT1383" s="83"/>
      <c r="AU1383" s="83"/>
      <c r="AV1383" s="83"/>
      <c r="AW1383" s="83"/>
      <c r="AX1383" s="83"/>
      <c r="AY1383" s="83"/>
      <c r="AZ1383" s="83"/>
      <c r="BA1383" s="83"/>
      <c r="BB1383" s="83"/>
    </row>
    <row r="1384" spans="10:54" s="228" customFormat="1" x14ac:dyDescent="0.2">
      <c r="J1384" s="361"/>
      <c r="K1384" s="360"/>
      <c r="L1384" s="343"/>
      <c r="M1384" s="343"/>
      <c r="N1384" s="170"/>
      <c r="O1384" s="170"/>
      <c r="P1384" s="170"/>
      <c r="Q1384" s="170"/>
      <c r="R1384" s="170"/>
      <c r="S1384" s="170"/>
      <c r="T1384" s="327">
        <v>1383</v>
      </c>
      <c r="U1384" s="373" t="s">
        <v>1461</v>
      </c>
      <c r="V1384" s="376">
        <v>2</v>
      </c>
      <c r="X1384" s="270"/>
      <c r="Y1384" s="270"/>
      <c r="Z1384" s="376">
        <v>2</v>
      </c>
      <c r="AB1384" s="83"/>
      <c r="AC1384" s="83"/>
      <c r="AD1384" s="83"/>
      <c r="AE1384" s="83"/>
      <c r="AF1384" s="83"/>
      <c r="AG1384" s="83"/>
      <c r="AH1384" s="83"/>
      <c r="AI1384" s="83"/>
      <c r="AJ1384" s="83"/>
      <c r="AK1384" s="83"/>
      <c r="AL1384" s="83"/>
      <c r="AM1384" s="83"/>
      <c r="AN1384" s="83"/>
      <c r="AO1384" s="83"/>
      <c r="AP1384" s="83"/>
      <c r="AQ1384" s="83"/>
      <c r="AR1384" s="83"/>
      <c r="AS1384" s="83"/>
      <c r="AT1384" s="83"/>
      <c r="AU1384" s="83"/>
      <c r="AV1384" s="83"/>
      <c r="AW1384" s="83"/>
      <c r="AX1384" s="83"/>
      <c r="AY1384" s="83"/>
      <c r="AZ1384" s="83"/>
      <c r="BA1384" s="83"/>
      <c r="BB1384" s="83"/>
    </row>
    <row r="1385" spans="10:54" s="228" customFormat="1" x14ac:dyDescent="0.2">
      <c r="J1385" s="361"/>
      <c r="K1385" s="360"/>
      <c r="L1385" s="343"/>
      <c r="M1385" s="343"/>
      <c r="N1385" s="170"/>
      <c r="O1385" s="170"/>
      <c r="P1385" s="170"/>
      <c r="Q1385" s="170"/>
      <c r="R1385" s="170"/>
      <c r="S1385" s="170"/>
      <c r="T1385" s="327">
        <v>1384</v>
      </c>
      <c r="U1385" s="373" t="s">
        <v>1462</v>
      </c>
      <c r="V1385" s="376">
        <v>2</v>
      </c>
      <c r="X1385" s="270"/>
      <c r="Y1385" s="270"/>
      <c r="Z1385" s="376">
        <v>2</v>
      </c>
      <c r="AB1385" s="83"/>
      <c r="AC1385" s="83"/>
      <c r="AD1385" s="83"/>
      <c r="AE1385" s="83"/>
      <c r="AF1385" s="83"/>
      <c r="AG1385" s="83"/>
      <c r="AH1385" s="83"/>
      <c r="AI1385" s="83"/>
      <c r="AJ1385" s="83"/>
      <c r="AK1385" s="83"/>
      <c r="AL1385" s="83"/>
      <c r="AM1385" s="83"/>
      <c r="AN1385" s="83"/>
      <c r="AO1385" s="83"/>
      <c r="AP1385" s="83"/>
      <c r="AQ1385" s="83"/>
      <c r="AR1385" s="83"/>
      <c r="AS1385" s="83"/>
      <c r="AT1385" s="83"/>
      <c r="AU1385" s="83"/>
      <c r="AV1385" s="83"/>
      <c r="AW1385" s="83"/>
      <c r="AX1385" s="83"/>
      <c r="AY1385" s="83"/>
      <c r="AZ1385" s="83"/>
      <c r="BA1385" s="83"/>
      <c r="BB1385" s="83"/>
    </row>
    <row r="1386" spans="10:54" s="228" customFormat="1" x14ac:dyDescent="0.2">
      <c r="J1386" s="361"/>
      <c r="K1386" s="360"/>
      <c r="L1386" s="343"/>
      <c r="M1386" s="343"/>
      <c r="N1386" s="170"/>
      <c r="O1386" s="170"/>
      <c r="P1386" s="170"/>
      <c r="Q1386" s="170"/>
      <c r="R1386" s="170"/>
      <c r="S1386" s="170"/>
      <c r="T1386" s="327">
        <v>1385</v>
      </c>
      <c r="U1386" s="373" t="s">
        <v>1463</v>
      </c>
      <c r="V1386" s="376">
        <v>2</v>
      </c>
      <c r="X1386" s="270"/>
      <c r="Y1386" s="270"/>
      <c r="Z1386" s="376">
        <v>2</v>
      </c>
      <c r="AB1386" s="83"/>
      <c r="AC1386" s="83"/>
      <c r="AD1386" s="83"/>
      <c r="AE1386" s="83"/>
      <c r="AF1386" s="83"/>
      <c r="AG1386" s="83"/>
      <c r="AH1386" s="83"/>
      <c r="AI1386" s="83"/>
      <c r="AJ1386" s="83"/>
      <c r="AK1386" s="83"/>
      <c r="AL1386" s="83"/>
      <c r="AM1386" s="83"/>
      <c r="AN1386" s="83"/>
      <c r="AO1386" s="83"/>
      <c r="AP1386" s="83"/>
      <c r="AQ1386" s="83"/>
      <c r="AR1386" s="83"/>
      <c r="AS1386" s="83"/>
      <c r="AT1386" s="83"/>
      <c r="AU1386" s="83"/>
      <c r="AV1386" s="83"/>
      <c r="AW1386" s="83"/>
      <c r="AX1386" s="83"/>
      <c r="AY1386" s="83"/>
      <c r="AZ1386" s="83"/>
      <c r="BA1386" s="83"/>
      <c r="BB1386" s="83"/>
    </row>
    <row r="1387" spans="10:54" s="228" customFormat="1" x14ac:dyDescent="0.2">
      <c r="J1387" s="361"/>
      <c r="K1387" s="360"/>
      <c r="L1387" s="343"/>
      <c r="M1387" s="343"/>
      <c r="N1387" s="170"/>
      <c r="O1387" s="170"/>
      <c r="P1387" s="170"/>
      <c r="Q1387" s="170"/>
      <c r="R1387" s="170"/>
      <c r="S1387" s="170"/>
      <c r="T1387" s="327">
        <v>1386</v>
      </c>
      <c r="U1387" s="373" t="s">
        <v>1464</v>
      </c>
      <c r="V1387" s="376">
        <v>2</v>
      </c>
      <c r="X1387" s="270"/>
      <c r="Y1387" s="270"/>
      <c r="Z1387" s="376">
        <v>2</v>
      </c>
      <c r="AB1387" s="83"/>
      <c r="AC1387" s="83"/>
      <c r="AD1387" s="83"/>
      <c r="AE1387" s="83"/>
      <c r="AF1387" s="83"/>
      <c r="AG1387" s="83"/>
      <c r="AH1387" s="83"/>
      <c r="AI1387" s="83"/>
      <c r="AJ1387" s="83"/>
      <c r="AK1387" s="83"/>
      <c r="AL1387" s="83"/>
      <c r="AM1387" s="83"/>
      <c r="AN1387" s="83"/>
      <c r="AO1387" s="83"/>
      <c r="AP1387" s="83"/>
      <c r="AQ1387" s="83"/>
      <c r="AR1387" s="83"/>
      <c r="AS1387" s="83"/>
      <c r="AT1387" s="83"/>
      <c r="AU1387" s="83"/>
      <c r="AV1387" s="83"/>
      <c r="AW1387" s="83"/>
      <c r="AX1387" s="83"/>
      <c r="AY1387" s="83"/>
      <c r="AZ1387" s="83"/>
      <c r="BA1387" s="83"/>
      <c r="BB1387" s="83"/>
    </row>
    <row r="1388" spans="10:54" s="228" customFormat="1" x14ac:dyDescent="0.2">
      <c r="J1388" s="361"/>
      <c r="K1388" s="360"/>
      <c r="L1388" s="343"/>
      <c r="M1388" s="343"/>
      <c r="N1388" s="170"/>
      <c r="O1388" s="170"/>
      <c r="P1388" s="170"/>
      <c r="Q1388" s="170"/>
      <c r="R1388" s="170"/>
      <c r="S1388" s="170"/>
      <c r="T1388" s="327">
        <v>1387</v>
      </c>
      <c r="U1388" s="373" t="s">
        <v>1465</v>
      </c>
      <c r="V1388" s="376">
        <v>2</v>
      </c>
      <c r="X1388" s="270"/>
      <c r="Y1388" s="270"/>
      <c r="Z1388" s="376">
        <v>2</v>
      </c>
      <c r="AB1388" s="83"/>
      <c r="AC1388" s="83"/>
      <c r="AD1388" s="83"/>
      <c r="AE1388" s="83"/>
      <c r="AF1388" s="83"/>
      <c r="AG1388" s="83"/>
      <c r="AH1388" s="83"/>
      <c r="AI1388" s="83"/>
      <c r="AJ1388" s="83"/>
      <c r="AK1388" s="83"/>
      <c r="AL1388" s="83"/>
      <c r="AM1388" s="83"/>
      <c r="AN1388" s="83"/>
      <c r="AO1388" s="83"/>
      <c r="AP1388" s="83"/>
      <c r="AQ1388" s="83"/>
      <c r="AR1388" s="83"/>
      <c r="AS1388" s="83"/>
      <c r="AT1388" s="83"/>
      <c r="AU1388" s="83"/>
      <c r="AV1388" s="83"/>
      <c r="AW1388" s="83"/>
      <c r="AX1388" s="83"/>
      <c r="AY1388" s="83"/>
      <c r="AZ1388" s="83"/>
      <c r="BA1388" s="83"/>
      <c r="BB1388" s="83"/>
    </row>
    <row r="1389" spans="10:54" s="228" customFormat="1" x14ac:dyDescent="0.2">
      <c r="J1389" s="361"/>
      <c r="K1389" s="360"/>
      <c r="L1389" s="343"/>
      <c r="M1389" s="343"/>
      <c r="N1389" s="170"/>
      <c r="O1389" s="170"/>
      <c r="P1389" s="170"/>
      <c r="Q1389" s="170"/>
      <c r="R1389" s="170"/>
      <c r="S1389" s="170"/>
      <c r="T1389" s="327">
        <v>1388</v>
      </c>
      <c r="U1389" s="373" t="s">
        <v>1466</v>
      </c>
      <c r="V1389" s="376">
        <v>2</v>
      </c>
      <c r="X1389" s="270"/>
      <c r="Y1389" s="270"/>
      <c r="Z1389" s="376">
        <v>2</v>
      </c>
      <c r="AB1389" s="83"/>
      <c r="AC1389" s="83"/>
      <c r="AD1389" s="83"/>
      <c r="AE1389" s="83"/>
      <c r="AF1389" s="83"/>
      <c r="AG1389" s="83"/>
      <c r="AH1389" s="83"/>
      <c r="AI1389" s="83"/>
      <c r="AJ1389" s="83"/>
      <c r="AK1389" s="83"/>
      <c r="AL1389" s="83"/>
      <c r="AM1389" s="83"/>
      <c r="AN1389" s="83"/>
      <c r="AO1389" s="83"/>
      <c r="AP1389" s="83"/>
      <c r="AQ1389" s="83"/>
      <c r="AR1389" s="83"/>
      <c r="AS1389" s="83"/>
      <c r="AT1389" s="83"/>
      <c r="AU1389" s="83"/>
      <c r="AV1389" s="83"/>
      <c r="AW1389" s="83"/>
      <c r="AX1389" s="83"/>
      <c r="AY1389" s="83"/>
      <c r="AZ1389" s="83"/>
      <c r="BA1389" s="83"/>
      <c r="BB1389" s="83"/>
    </row>
    <row r="1390" spans="10:54" s="228" customFormat="1" x14ac:dyDescent="0.2">
      <c r="J1390" s="361"/>
      <c r="K1390" s="360"/>
      <c r="L1390" s="343"/>
      <c r="M1390" s="343"/>
      <c r="N1390" s="170"/>
      <c r="O1390" s="170"/>
      <c r="P1390" s="170"/>
      <c r="Q1390" s="170"/>
      <c r="R1390" s="170"/>
      <c r="S1390" s="170"/>
      <c r="T1390" s="327">
        <v>1389</v>
      </c>
      <c r="U1390" s="373" t="s">
        <v>1467</v>
      </c>
      <c r="V1390" s="376">
        <v>2</v>
      </c>
      <c r="X1390" s="270"/>
      <c r="Y1390" s="270"/>
      <c r="Z1390" s="376">
        <v>2</v>
      </c>
      <c r="AB1390" s="83"/>
      <c r="AC1390" s="83"/>
      <c r="AD1390" s="83"/>
      <c r="AE1390" s="83"/>
      <c r="AF1390" s="83"/>
      <c r="AG1390" s="83"/>
      <c r="AH1390" s="83"/>
      <c r="AI1390" s="83"/>
      <c r="AJ1390" s="83"/>
      <c r="AK1390" s="83"/>
      <c r="AL1390" s="83"/>
      <c r="AM1390" s="83"/>
      <c r="AN1390" s="83"/>
      <c r="AO1390" s="83"/>
      <c r="AP1390" s="83"/>
      <c r="AQ1390" s="83"/>
      <c r="AR1390" s="83"/>
      <c r="AS1390" s="83"/>
      <c r="AT1390" s="83"/>
      <c r="AU1390" s="83"/>
      <c r="AV1390" s="83"/>
      <c r="AW1390" s="83"/>
      <c r="AX1390" s="83"/>
      <c r="AY1390" s="83"/>
      <c r="AZ1390" s="83"/>
      <c r="BA1390" s="83"/>
      <c r="BB1390" s="83"/>
    </row>
    <row r="1391" spans="10:54" s="228" customFormat="1" x14ac:dyDescent="0.2">
      <c r="J1391" s="361"/>
      <c r="K1391" s="360"/>
      <c r="L1391" s="343"/>
      <c r="M1391" s="343"/>
      <c r="N1391" s="170"/>
      <c r="O1391" s="170"/>
      <c r="P1391" s="170"/>
      <c r="Q1391" s="170"/>
      <c r="R1391" s="170"/>
      <c r="S1391" s="170"/>
      <c r="T1391" s="327">
        <v>1390</v>
      </c>
      <c r="U1391" s="373" t="s">
        <v>1468</v>
      </c>
      <c r="V1391" s="376">
        <v>2</v>
      </c>
      <c r="X1391" s="270"/>
      <c r="Y1391" s="270"/>
      <c r="Z1391" s="376">
        <v>2</v>
      </c>
      <c r="AB1391" s="83"/>
      <c r="AC1391" s="83"/>
      <c r="AD1391" s="83"/>
      <c r="AE1391" s="83"/>
      <c r="AF1391" s="83"/>
      <c r="AG1391" s="83"/>
      <c r="AH1391" s="83"/>
      <c r="AI1391" s="83"/>
      <c r="AJ1391" s="83"/>
      <c r="AK1391" s="83"/>
      <c r="AL1391" s="83"/>
      <c r="AM1391" s="83"/>
      <c r="AN1391" s="83"/>
      <c r="AO1391" s="83"/>
      <c r="AP1391" s="83"/>
      <c r="AQ1391" s="83"/>
      <c r="AR1391" s="83"/>
      <c r="AS1391" s="83"/>
      <c r="AT1391" s="83"/>
      <c r="AU1391" s="83"/>
      <c r="AV1391" s="83"/>
      <c r="AW1391" s="83"/>
      <c r="AX1391" s="83"/>
      <c r="AY1391" s="83"/>
      <c r="AZ1391" s="83"/>
      <c r="BA1391" s="83"/>
      <c r="BB1391" s="83"/>
    </row>
    <row r="1392" spans="10:54" s="228" customFormat="1" x14ac:dyDescent="0.2">
      <c r="J1392" s="361"/>
      <c r="K1392" s="360"/>
      <c r="L1392" s="343"/>
      <c r="M1392" s="343"/>
      <c r="N1392" s="170"/>
      <c r="O1392" s="170"/>
      <c r="P1392" s="170"/>
      <c r="Q1392" s="170"/>
      <c r="R1392" s="170"/>
      <c r="S1392" s="170"/>
      <c r="T1392" s="327">
        <v>1391</v>
      </c>
      <c r="U1392" s="373" t="s">
        <v>1469</v>
      </c>
      <c r="V1392" s="376">
        <v>1</v>
      </c>
      <c r="X1392" s="270"/>
      <c r="Y1392" s="270"/>
      <c r="Z1392" s="376">
        <v>1</v>
      </c>
      <c r="AB1392" s="83"/>
      <c r="AC1392" s="83"/>
      <c r="AD1392" s="83"/>
      <c r="AE1392" s="83"/>
      <c r="AF1392" s="83"/>
      <c r="AG1392" s="83"/>
      <c r="AH1392" s="83"/>
      <c r="AI1392" s="83"/>
      <c r="AJ1392" s="83"/>
      <c r="AK1392" s="83"/>
      <c r="AL1392" s="83"/>
      <c r="AM1392" s="83"/>
      <c r="AN1392" s="83"/>
      <c r="AO1392" s="83"/>
      <c r="AP1392" s="83"/>
      <c r="AQ1392" s="83"/>
      <c r="AR1392" s="83"/>
      <c r="AS1392" s="83"/>
      <c r="AT1392" s="83"/>
      <c r="AU1392" s="83"/>
      <c r="AV1392" s="83"/>
      <c r="AW1392" s="83"/>
      <c r="AX1392" s="83"/>
      <c r="AY1392" s="83"/>
      <c r="AZ1392" s="83"/>
      <c r="BA1392" s="83"/>
      <c r="BB1392" s="83"/>
    </row>
    <row r="1393" spans="10:54" s="228" customFormat="1" x14ac:dyDescent="0.2">
      <c r="J1393" s="361"/>
      <c r="K1393" s="360"/>
      <c r="L1393" s="343"/>
      <c r="M1393" s="343"/>
      <c r="N1393" s="170"/>
      <c r="O1393" s="170"/>
      <c r="P1393" s="170"/>
      <c r="Q1393" s="170"/>
      <c r="R1393" s="170"/>
      <c r="S1393" s="170"/>
      <c r="T1393" s="327">
        <v>1392</v>
      </c>
      <c r="U1393" s="373" t="s">
        <v>1470</v>
      </c>
      <c r="V1393" s="376">
        <v>2</v>
      </c>
      <c r="X1393" s="270"/>
      <c r="Y1393" s="270"/>
      <c r="Z1393" s="376">
        <v>2</v>
      </c>
      <c r="AB1393" s="83"/>
      <c r="AC1393" s="83"/>
      <c r="AD1393" s="83"/>
      <c r="AE1393" s="83"/>
      <c r="AF1393" s="83"/>
      <c r="AG1393" s="83"/>
      <c r="AH1393" s="83"/>
      <c r="AI1393" s="83"/>
      <c r="AJ1393" s="83"/>
      <c r="AK1393" s="83"/>
      <c r="AL1393" s="83"/>
      <c r="AM1393" s="83"/>
      <c r="AN1393" s="83"/>
      <c r="AO1393" s="83"/>
      <c r="AP1393" s="83"/>
      <c r="AQ1393" s="83"/>
      <c r="AR1393" s="83"/>
      <c r="AS1393" s="83"/>
      <c r="AT1393" s="83"/>
      <c r="AU1393" s="83"/>
      <c r="AV1393" s="83"/>
      <c r="AW1393" s="83"/>
      <c r="AX1393" s="83"/>
      <c r="AY1393" s="83"/>
      <c r="AZ1393" s="83"/>
      <c r="BA1393" s="83"/>
      <c r="BB1393" s="83"/>
    </row>
    <row r="1394" spans="10:54" s="228" customFormat="1" x14ac:dyDescent="0.2">
      <c r="J1394" s="361"/>
      <c r="K1394" s="360"/>
      <c r="L1394" s="343"/>
      <c r="M1394" s="343"/>
      <c r="N1394" s="170"/>
      <c r="O1394" s="170"/>
      <c r="P1394" s="170"/>
      <c r="Q1394" s="170"/>
      <c r="R1394" s="170"/>
      <c r="S1394" s="170"/>
      <c r="T1394" s="327">
        <v>1393</v>
      </c>
      <c r="U1394" s="373" t="s">
        <v>1471</v>
      </c>
      <c r="V1394" s="376">
        <v>2</v>
      </c>
      <c r="X1394" s="270"/>
      <c r="Y1394" s="270"/>
      <c r="Z1394" s="376">
        <v>2</v>
      </c>
      <c r="AB1394" s="83"/>
      <c r="AC1394" s="83"/>
      <c r="AD1394" s="83"/>
      <c r="AE1394" s="83"/>
      <c r="AF1394" s="83"/>
      <c r="AG1394" s="83"/>
      <c r="AH1394" s="83"/>
      <c r="AI1394" s="83"/>
      <c r="AJ1394" s="83"/>
      <c r="AK1394" s="83"/>
      <c r="AL1394" s="83"/>
      <c r="AM1394" s="83"/>
      <c r="AN1394" s="83"/>
      <c r="AO1394" s="83"/>
      <c r="AP1394" s="83"/>
      <c r="AQ1394" s="83"/>
      <c r="AR1394" s="83"/>
      <c r="AS1394" s="83"/>
      <c r="AT1394" s="83"/>
      <c r="AU1394" s="83"/>
      <c r="AV1394" s="83"/>
      <c r="AW1394" s="83"/>
      <c r="AX1394" s="83"/>
      <c r="AY1394" s="83"/>
      <c r="AZ1394" s="83"/>
      <c r="BA1394" s="83"/>
      <c r="BB1394" s="83"/>
    </row>
    <row r="1395" spans="10:54" s="228" customFormat="1" x14ac:dyDescent="0.2">
      <c r="J1395" s="361"/>
      <c r="K1395" s="360"/>
      <c r="L1395" s="343"/>
      <c r="M1395" s="343"/>
      <c r="N1395" s="170"/>
      <c r="O1395" s="170"/>
      <c r="P1395" s="170"/>
      <c r="Q1395" s="170"/>
      <c r="R1395" s="170"/>
      <c r="S1395" s="170"/>
      <c r="T1395" s="327">
        <v>1394</v>
      </c>
      <c r="U1395" s="373" t="s">
        <v>1472</v>
      </c>
      <c r="V1395" s="376">
        <v>2</v>
      </c>
      <c r="X1395" s="270"/>
      <c r="Y1395" s="270"/>
      <c r="Z1395" s="376">
        <v>2</v>
      </c>
      <c r="AB1395" s="83"/>
      <c r="AC1395" s="83"/>
      <c r="AD1395" s="83"/>
      <c r="AE1395" s="83"/>
      <c r="AF1395" s="83"/>
      <c r="AG1395" s="83"/>
      <c r="AH1395" s="83"/>
      <c r="AI1395" s="83"/>
      <c r="AJ1395" s="83"/>
      <c r="AK1395" s="83"/>
      <c r="AL1395" s="83"/>
      <c r="AM1395" s="83"/>
      <c r="AN1395" s="83"/>
      <c r="AO1395" s="83"/>
      <c r="AP1395" s="83"/>
      <c r="AQ1395" s="83"/>
      <c r="AR1395" s="83"/>
      <c r="AS1395" s="83"/>
      <c r="AT1395" s="83"/>
      <c r="AU1395" s="83"/>
      <c r="AV1395" s="83"/>
      <c r="AW1395" s="83"/>
      <c r="AX1395" s="83"/>
      <c r="AY1395" s="83"/>
      <c r="AZ1395" s="83"/>
      <c r="BA1395" s="83"/>
      <c r="BB1395" s="83"/>
    </row>
    <row r="1396" spans="10:54" s="228" customFormat="1" x14ac:dyDescent="0.2">
      <c r="J1396" s="361"/>
      <c r="K1396" s="360"/>
      <c r="L1396" s="343"/>
      <c r="M1396" s="343"/>
      <c r="N1396" s="170"/>
      <c r="O1396" s="170"/>
      <c r="P1396" s="170"/>
      <c r="Q1396" s="170"/>
      <c r="R1396" s="170"/>
      <c r="S1396" s="170"/>
      <c r="T1396" s="327">
        <v>1395</v>
      </c>
      <c r="U1396" s="373" t="s">
        <v>1473</v>
      </c>
      <c r="V1396" s="376">
        <v>2</v>
      </c>
      <c r="X1396" s="270"/>
      <c r="Y1396" s="270"/>
      <c r="Z1396" s="376">
        <v>2</v>
      </c>
      <c r="AB1396" s="83"/>
      <c r="AC1396" s="83"/>
      <c r="AD1396" s="83"/>
      <c r="AE1396" s="83"/>
      <c r="AF1396" s="83"/>
      <c r="AG1396" s="83"/>
      <c r="AH1396" s="83"/>
      <c r="AI1396" s="83"/>
      <c r="AJ1396" s="83"/>
      <c r="AK1396" s="83"/>
      <c r="AL1396" s="83"/>
      <c r="AM1396" s="83"/>
      <c r="AN1396" s="83"/>
      <c r="AO1396" s="83"/>
      <c r="AP1396" s="83"/>
      <c r="AQ1396" s="83"/>
      <c r="AR1396" s="83"/>
      <c r="AS1396" s="83"/>
      <c r="AT1396" s="83"/>
      <c r="AU1396" s="83"/>
      <c r="AV1396" s="83"/>
      <c r="AW1396" s="83"/>
      <c r="AX1396" s="83"/>
      <c r="AY1396" s="83"/>
      <c r="AZ1396" s="83"/>
      <c r="BA1396" s="83"/>
      <c r="BB1396" s="83"/>
    </row>
    <row r="1397" spans="10:54" s="228" customFormat="1" x14ac:dyDescent="0.2">
      <c r="J1397" s="361"/>
      <c r="K1397" s="360"/>
      <c r="L1397" s="343"/>
      <c r="M1397" s="343"/>
      <c r="N1397" s="170"/>
      <c r="O1397" s="170"/>
      <c r="P1397" s="170"/>
      <c r="Q1397" s="170"/>
      <c r="R1397" s="170"/>
      <c r="S1397" s="170"/>
      <c r="T1397" s="327">
        <v>1396</v>
      </c>
      <c r="U1397" s="373" t="s">
        <v>1474</v>
      </c>
      <c r="V1397" s="376">
        <v>2</v>
      </c>
      <c r="X1397" s="270"/>
      <c r="Y1397" s="270"/>
      <c r="Z1397" s="376">
        <v>2</v>
      </c>
      <c r="AB1397" s="83"/>
      <c r="AC1397" s="83"/>
      <c r="AD1397" s="83"/>
      <c r="AE1397" s="83"/>
      <c r="AF1397" s="83"/>
      <c r="AG1397" s="83"/>
      <c r="AH1397" s="83"/>
      <c r="AI1397" s="83"/>
      <c r="AJ1397" s="83"/>
      <c r="AK1397" s="83"/>
      <c r="AL1397" s="83"/>
      <c r="AM1397" s="83"/>
      <c r="AN1397" s="83"/>
      <c r="AO1397" s="83"/>
      <c r="AP1397" s="83"/>
      <c r="AQ1397" s="83"/>
      <c r="AR1397" s="83"/>
      <c r="AS1397" s="83"/>
      <c r="AT1397" s="83"/>
      <c r="AU1397" s="83"/>
      <c r="AV1397" s="83"/>
      <c r="AW1397" s="83"/>
      <c r="AX1397" s="83"/>
      <c r="AY1397" s="83"/>
      <c r="AZ1397" s="83"/>
      <c r="BA1397" s="83"/>
      <c r="BB1397" s="83"/>
    </row>
    <row r="1398" spans="10:54" s="228" customFormat="1" x14ac:dyDescent="0.2">
      <c r="J1398" s="361"/>
      <c r="K1398" s="360"/>
      <c r="L1398" s="343"/>
      <c r="M1398" s="343"/>
      <c r="N1398" s="170"/>
      <c r="O1398" s="170"/>
      <c r="P1398" s="170"/>
      <c r="Q1398" s="170"/>
      <c r="R1398" s="170"/>
      <c r="S1398" s="170"/>
      <c r="T1398" s="327">
        <v>1397</v>
      </c>
      <c r="U1398" s="373" t="s">
        <v>1475</v>
      </c>
      <c r="V1398" s="376">
        <v>2</v>
      </c>
      <c r="X1398" s="270"/>
      <c r="Y1398" s="270"/>
      <c r="Z1398" s="376">
        <v>2</v>
      </c>
      <c r="AB1398" s="83"/>
      <c r="AC1398" s="83"/>
      <c r="AD1398" s="83"/>
      <c r="AE1398" s="83"/>
      <c r="AF1398" s="83"/>
      <c r="AG1398" s="83"/>
      <c r="AH1398" s="83"/>
      <c r="AI1398" s="83"/>
      <c r="AJ1398" s="83"/>
      <c r="AK1398" s="83"/>
      <c r="AL1398" s="83"/>
      <c r="AM1398" s="83"/>
      <c r="AN1398" s="83"/>
      <c r="AO1398" s="83"/>
      <c r="AP1398" s="83"/>
      <c r="AQ1398" s="83"/>
      <c r="AR1398" s="83"/>
      <c r="AS1398" s="83"/>
      <c r="AT1398" s="83"/>
      <c r="AU1398" s="83"/>
      <c r="AV1398" s="83"/>
      <c r="AW1398" s="83"/>
      <c r="AX1398" s="83"/>
      <c r="AY1398" s="83"/>
      <c r="AZ1398" s="83"/>
      <c r="BA1398" s="83"/>
      <c r="BB1398" s="83"/>
    </row>
    <row r="1399" spans="10:54" s="228" customFormat="1" x14ac:dyDescent="0.2">
      <c r="J1399" s="361"/>
      <c r="K1399" s="360"/>
      <c r="L1399" s="343"/>
      <c r="M1399" s="343"/>
      <c r="N1399" s="170"/>
      <c r="O1399" s="170"/>
      <c r="P1399" s="170"/>
      <c r="Q1399" s="170"/>
      <c r="R1399" s="170"/>
      <c r="S1399" s="170"/>
      <c r="T1399" s="327">
        <v>1398</v>
      </c>
      <c r="U1399" s="373" t="s">
        <v>1476</v>
      </c>
      <c r="V1399" s="376">
        <v>2</v>
      </c>
      <c r="X1399" s="270"/>
      <c r="Y1399" s="270"/>
      <c r="Z1399" s="376">
        <v>2</v>
      </c>
      <c r="AB1399" s="83"/>
      <c r="AC1399" s="83"/>
      <c r="AD1399" s="83"/>
      <c r="AE1399" s="83"/>
      <c r="AF1399" s="83"/>
      <c r="AG1399" s="83"/>
      <c r="AH1399" s="83"/>
      <c r="AI1399" s="83"/>
      <c r="AJ1399" s="83"/>
      <c r="AK1399" s="83"/>
      <c r="AL1399" s="83"/>
      <c r="AM1399" s="83"/>
      <c r="AN1399" s="83"/>
      <c r="AO1399" s="83"/>
      <c r="AP1399" s="83"/>
      <c r="AQ1399" s="83"/>
      <c r="AR1399" s="83"/>
      <c r="AS1399" s="83"/>
      <c r="AT1399" s="83"/>
      <c r="AU1399" s="83"/>
      <c r="AV1399" s="83"/>
      <c r="AW1399" s="83"/>
      <c r="AX1399" s="83"/>
      <c r="AY1399" s="83"/>
      <c r="AZ1399" s="83"/>
      <c r="BA1399" s="83"/>
      <c r="BB1399" s="83"/>
    </row>
    <row r="1400" spans="10:54" s="228" customFormat="1" x14ac:dyDescent="0.2">
      <c r="J1400" s="361"/>
      <c r="K1400" s="360"/>
      <c r="L1400" s="343"/>
      <c r="M1400" s="343"/>
      <c r="N1400" s="170"/>
      <c r="O1400" s="170"/>
      <c r="P1400" s="170"/>
      <c r="Q1400" s="170"/>
      <c r="R1400" s="170"/>
      <c r="S1400" s="170"/>
      <c r="T1400" s="327">
        <v>1399</v>
      </c>
      <c r="U1400" s="373" t="s">
        <v>1477</v>
      </c>
      <c r="V1400" s="376">
        <v>2</v>
      </c>
      <c r="X1400" s="270"/>
      <c r="Y1400" s="270"/>
      <c r="Z1400" s="376">
        <v>2</v>
      </c>
      <c r="AB1400" s="83"/>
      <c r="AC1400" s="83"/>
      <c r="AD1400" s="83"/>
      <c r="AE1400" s="83"/>
      <c r="AF1400" s="83"/>
      <c r="AG1400" s="83"/>
      <c r="AH1400" s="83"/>
      <c r="AI1400" s="83"/>
      <c r="AJ1400" s="83"/>
      <c r="AK1400" s="83"/>
      <c r="AL1400" s="83"/>
      <c r="AM1400" s="83"/>
      <c r="AN1400" s="83"/>
      <c r="AO1400" s="83"/>
      <c r="AP1400" s="83"/>
      <c r="AQ1400" s="83"/>
      <c r="AR1400" s="83"/>
      <c r="AS1400" s="83"/>
      <c r="AT1400" s="83"/>
      <c r="AU1400" s="83"/>
      <c r="AV1400" s="83"/>
      <c r="AW1400" s="83"/>
      <c r="AX1400" s="83"/>
      <c r="AY1400" s="83"/>
      <c r="AZ1400" s="83"/>
      <c r="BA1400" s="83"/>
      <c r="BB1400" s="83"/>
    </row>
    <row r="1401" spans="10:54" s="228" customFormat="1" x14ac:dyDescent="0.2">
      <c r="J1401" s="361"/>
      <c r="K1401" s="360"/>
      <c r="L1401" s="343"/>
      <c r="M1401" s="343"/>
      <c r="N1401" s="170"/>
      <c r="O1401" s="170"/>
      <c r="P1401" s="170"/>
      <c r="Q1401" s="170"/>
      <c r="R1401" s="170"/>
      <c r="S1401" s="170"/>
      <c r="T1401" s="327">
        <v>1400</v>
      </c>
      <c r="U1401" s="373" t="s">
        <v>1478</v>
      </c>
      <c r="V1401" s="376">
        <v>2</v>
      </c>
      <c r="X1401" s="270"/>
      <c r="Y1401" s="270"/>
      <c r="Z1401" s="376">
        <v>2</v>
      </c>
      <c r="AB1401" s="83"/>
      <c r="AC1401" s="83"/>
      <c r="AD1401" s="83"/>
      <c r="AE1401" s="83"/>
      <c r="AF1401" s="83"/>
      <c r="AG1401" s="83"/>
      <c r="AH1401" s="83"/>
      <c r="AI1401" s="83"/>
      <c r="AJ1401" s="83"/>
      <c r="AK1401" s="83"/>
      <c r="AL1401" s="83"/>
      <c r="AM1401" s="83"/>
      <c r="AN1401" s="83"/>
      <c r="AO1401" s="83"/>
      <c r="AP1401" s="83"/>
      <c r="AQ1401" s="83"/>
      <c r="AR1401" s="83"/>
      <c r="AS1401" s="83"/>
      <c r="AT1401" s="83"/>
      <c r="AU1401" s="83"/>
      <c r="AV1401" s="83"/>
      <c r="AW1401" s="83"/>
      <c r="AX1401" s="83"/>
      <c r="AY1401" s="83"/>
      <c r="AZ1401" s="83"/>
      <c r="BA1401" s="83"/>
      <c r="BB1401" s="83"/>
    </row>
    <row r="1402" spans="10:54" s="228" customFormat="1" x14ac:dyDescent="0.2">
      <c r="J1402" s="361"/>
      <c r="K1402" s="360"/>
      <c r="L1402" s="343"/>
      <c r="M1402" s="343"/>
      <c r="N1402" s="170"/>
      <c r="O1402" s="170"/>
      <c r="P1402" s="170"/>
      <c r="Q1402" s="170"/>
      <c r="R1402" s="170"/>
      <c r="S1402" s="170"/>
      <c r="T1402" s="327">
        <v>1401</v>
      </c>
      <c r="U1402" s="373" t="s">
        <v>1479</v>
      </c>
      <c r="V1402" s="376">
        <v>2</v>
      </c>
      <c r="X1402" s="270"/>
      <c r="Y1402" s="270"/>
      <c r="Z1402" s="376">
        <v>2</v>
      </c>
      <c r="AB1402" s="83"/>
      <c r="AC1402" s="83"/>
      <c r="AD1402" s="83"/>
      <c r="AE1402" s="83"/>
      <c r="AF1402" s="83"/>
      <c r="AG1402" s="83"/>
      <c r="AH1402" s="83"/>
      <c r="AI1402" s="83"/>
      <c r="AJ1402" s="83"/>
      <c r="AK1402" s="83"/>
      <c r="AL1402" s="83"/>
      <c r="AM1402" s="83"/>
      <c r="AN1402" s="83"/>
      <c r="AO1402" s="83"/>
      <c r="AP1402" s="83"/>
      <c r="AQ1402" s="83"/>
      <c r="AR1402" s="83"/>
      <c r="AS1402" s="83"/>
      <c r="AT1402" s="83"/>
      <c r="AU1402" s="83"/>
      <c r="AV1402" s="83"/>
      <c r="AW1402" s="83"/>
      <c r="AX1402" s="83"/>
      <c r="AY1402" s="83"/>
      <c r="AZ1402" s="83"/>
      <c r="BA1402" s="83"/>
      <c r="BB1402" s="83"/>
    </row>
    <row r="1403" spans="10:54" s="228" customFormat="1" x14ac:dyDescent="0.2">
      <c r="J1403" s="361"/>
      <c r="K1403" s="360"/>
      <c r="L1403" s="343"/>
      <c r="M1403" s="343"/>
      <c r="N1403" s="170"/>
      <c r="O1403" s="170"/>
      <c r="P1403" s="170"/>
      <c r="Q1403" s="170"/>
      <c r="R1403" s="170"/>
      <c r="S1403" s="170"/>
      <c r="T1403" s="327">
        <v>1402</v>
      </c>
      <c r="U1403" s="373" t="s">
        <v>1480</v>
      </c>
      <c r="V1403" s="376">
        <v>2</v>
      </c>
      <c r="X1403" s="270"/>
      <c r="Y1403" s="270"/>
      <c r="Z1403" s="376">
        <v>2</v>
      </c>
      <c r="AB1403" s="83"/>
      <c r="AC1403" s="83"/>
      <c r="AD1403" s="83"/>
      <c r="AE1403" s="83"/>
      <c r="AF1403" s="83"/>
      <c r="AG1403" s="83"/>
      <c r="AH1403" s="83"/>
      <c r="AI1403" s="83"/>
      <c r="AJ1403" s="83"/>
      <c r="AK1403" s="83"/>
      <c r="AL1403" s="83"/>
      <c r="AM1403" s="83"/>
      <c r="AN1403" s="83"/>
      <c r="AO1403" s="83"/>
      <c r="AP1403" s="83"/>
      <c r="AQ1403" s="83"/>
      <c r="AR1403" s="83"/>
      <c r="AS1403" s="83"/>
      <c r="AT1403" s="83"/>
      <c r="AU1403" s="83"/>
      <c r="AV1403" s="83"/>
      <c r="AW1403" s="83"/>
      <c r="AX1403" s="83"/>
      <c r="AY1403" s="83"/>
      <c r="AZ1403" s="83"/>
      <c r="BA1403" s="83"/>
      <c r="BB1403" s="83"/>
    </row>
    <row r="1404" spans="10:54" s="228" customFormat="1" x14ac:dyDescent="0.2">
      <c r="J1404" s="361"/>
      <c r="K1404" s="360"/>
      <c r="L1404" s="343"/>
      <c r="M1404" s="343"/>
      <c r="N1404" s="170"/>
      <c r="O1404" s="170"/>
      <c r="P1404" s="170"/>
      <c r="Q1404" s="170"/>
      <c r="R1404" s="170"/>
      <c r="S1404" s="170"/>
      <c r="T1404" s="327">
        <v>1403</v>
      </c>
      <c r="U1404" s="373" t="s">
        <v>1481</v>
      </c>
      <c r="V1404" s="376">
        <v>2</v>
      </c>
      <c r="X1404" s="270"/>
      <c r="Y1404" s="270"/>
      <c r="Z1404" s="376">
        <v>2</v>
      </c>
      <c r="AB1404" s="83"/>
      <c r="AC1404" s="83"/>
      <c r="AD1404" s="83"/>
      <c r="AE1404" s="83"/>
      <c r="AF1404" s="83"/>
      <c r="AG1404" s="83"/>
      <c r="AH1404" s="83"/>
      <c r="AI1404" s="83"/>
      <c r="AJ1404" s="83"/>
      <c r="AK1404" s="83"/>
      <c r="AL1404" s="83"/>
      <c r="AM1404" s="83"/>
      <c r="AN1404" s="83"/>
      <c r="AO1404" s="83"/>
      <c r="AP1404" s="83"/>
      <c r="AQ1404" s="83"/>
      <c r="AR1404" s="83"/>
      <c r="AS1404" s="83"/>
      <c r="AT1404" s="83"/>
      <c r="AU1404" s="83"/>
      <c r="AV1404" s="83"/>
      <c r="AW1404" s="83"/>
      <c r="AX1404" s="83"/>
      <c r="AY1404" s="83"/>
      <c r="AZ1404" s="83"/>
      <c r="BA1404" s="83"/>
      <c r="BB1404" s="83"/>
    </row>
    <row r="1405" spans="10:54" s="228" customFormat="1" x14ac:dyDescent="0.2">
      <c r="J1405" s="361"/>
      <c r="K1405" s="360"/>
      <c r="L1405" s="343"/>
      <c r="M1405" s="343"/>
      <c r="N1405" s="170"/>
      <c r="O1405" s="170"/>
      <c r="P1405" s="170"/>
      <c r="Q1405" s="170"/>
      <c r="R1405" s="170"/>
      <c r="S1405" s="170"/>
      <c r="T1405" s="327">
        <v>1404</v>
      </c>
      <c r="U1405" s="373" t="s">
        <v>1482</v>
      </c>
      <c r="V1405" s="376">
        <v>2</v>
      </c>
      <c r="X1405" s="270"/>
      <c r="Y1405" s="270"/>
      <c r="Z1405" s="376">
        <v>2</v>
      </c>
      <c r="AB1405" s="83"/>
      <c r="AC1405" s="83"/>
      <c r="AD1405" s="83"/>
      <c r="AE1405" s="83"/>
      <c r="AF1405" s="83"/>
      <c r="AG1405" s="83"/>
      <c r="AH1405" s="83"/>
      <c r="AI1405" s="83"/>
      <c r="AJ1405" s="83"/>
      <c r="AK1405" s="83"/>
      <c r="AL1405" s="83"/>
      <c r="AM1405" s="83"/>
      <c r="AN1405" s="83"/>
      <c r="AO1405" s="83"/>
      <c r="AP1405" s="83"/>
      <c r="AQ1405" s="83"/>
      <c r="AR1405" s="83"/>
      <c r="AS1405" s="83"/>
      <c r="AT1405" s="83"/>
      <c r="AU1405" s="83"/>
      <c r="AV1405" s="83"/>
      <c r="AW1405" s="83"/>
      <c r="AX1405" s="83"/>
      <c r="AY1405" s="83"/>
      <c r="AZ1405" s="83"/>
      <c r="BA1405" s="83"/>
      <c r="BB1405" s="83"/>
    </row>
    <row r="1406" spans="10:54" s="228" customFormat="1" x14ac:dyDescent="0.2">
      <c r="J1406" s="361"/>
      <c r="K1406" s="360"/>
      <c r="L1406" s="343"/>
      <c r="M1406" s="343"/>
      <c r="N1406" s="170"/>
      <c r="O1406" s="170"/>
      <c r="P1406" s="170"/>
      <c r="Q1406" s="170"/>
      <c r="R1406" s="170"/>
      <c r="S1406" s="170"/>
      <c r="T1406" s="327">
        <v>1405</v>
      </c>
      <c r="U1406" s="373" t="s">
        <v>1483</v>
      </c>
      <c r="V1406" s="376">
        <v>2</v>
      </c>
      <c r="X1406" s="270"/>
      <c r="Y1406" s="270"/>
      <c r="Z1406" s="376">
        <v>2</v>
      </c>
      <c r="AB1406" s="83"/>
      <c r="AC1406" s="83"/>
      <c r="AD1406" s="83"/>
      <c r="AE1406" s="83"/>
      <c r="AF1406" s="83"/>
      <c r="AG1406" s="83"/>
      <c r="AH1406" s="83"/>
      <c r="AI1406" s="83"/>
      <c r="AJ1406" s="83"/>
      <c r="AK1406" s="83"/>
      <c r="AL1406" s="83"/>
      <c r="AM1406" s="83"/>
      <c r="AN1406" s="83"/>
      <c r="AO1406" s="83"/>
      <c r="AP1406" s="83"/>
      <c r="AQ1406" s="83"/>
      <c r="AR1406" s="83"/>
      <c r="AS1406" s="83"/>
      <c r="AT1406" s="83"/>
      <c r="AU1406" s="83"/>
      <c r="AV1406" s="83"/>
      <c r="AW1406" s="83"/>
      <c r="AX1406" s="83"/>
      <c r="AY1406" s="83"/>
      <c r="AZ1406" s="83"/>
      <c r="BA1406" s="83"/>
      <c r="BB1406" s="83"/>
    </row>
    <row r="1407" spans="10:54" s="228" customFormat="1" x14ac:dyDescent="0.2">
      <c r="J1407" s="361"/>
      <c r="K1407" s="360"/>
      <c r="L1407" s="343"/>
      <c r="M1407" s="343"/>
      <c r="N1407" s="170"/>
      <c r="O1407" s="170"/>
      <c r="P1407" s="170"/>
      <c r="Q1407" s="170"/>
      <c r="R1407" s="170"/>
      <c r="S1407" s="170"/>
      <c r="T1407" s="327">
        <v>1406</v>
      </c>
      <c r="U1407" s="373" t="s">
        <v>1484</v>
      </c>
      <c r="V1407" s="376">
        <v>2</v>
      </c>
      <c r="X1407" s="270"/>
      <c r="Y1407" s="270"/>
      <c r="Z1407" s="376">
        <v>2</v>
      </c>
      <c r="AB1407" s="83"/>
      <c r="AC1407" s="83"/>
      <c r="AD1407" s="83"/>
      <c r="AE1407" s="83"/>
      <c r="AF1407" s="83"/>
      <c r="AG1407" s="83"/>
      <c r="AH1407" s="83"/>
      <c r="AI1407" s="83"/>
      <c r="AJ1407" s="83"/>
      <c r="AK1407" s="83"/>
      <c r="AL1407" s="83"/>
      <c r="AM1407" s="83"/>
      <c r="AN1407" s="83"/>
      <c r="AO1407" s="83"/>
      <c r="AP1407" s="83"/>
      <c r="AQ1407" s="83"/>
      <c r="AR1407" s="83"/>
      <c r="AS1407" s="83"/>
      <c r="AT1407" s="83"/>
      <c r="AU1407" s="83"/>
      <c r="AV1407" s="83"/>
      <c r="AW1407" s="83"/>
      <c r="AX1407" s="83"/>
      <c r="AY1407" s="83"/>
      <c r="AZ1407" s="83"/>
      <c r="BA1407" s="83"/>
      <c r="BB1407" s="83"/>
    </row>
    <row r="1408" spans="10:54" s="228" customFormat="1" x14ac:dyDescent="0.2">
      <c r="J1408" s="361"/>
      <c r="K1408" s="360"/>
      <c r="L1408" s="343"/>
      <c r="M1408" s="343"/>
      <c r="N1408" s="170"/>
      <c r="O1408" s="170"/>
      <c r="P1408" s="170"/>
      <c r="Q1408" s="170"/>
      <c r="R1408" s="170"/>
      <c r="S1408" s="170"/>
      <c r="T1408" s="327">
        <v>1407</v>
      </c>
      <c r="U1408" s="373" t="s">
        <v>1485</v>
      </c>
      <c r="V1408" s="376">
        <v>2</v>
      </c>
      <c r="X1408" s="270"/>
      <c r="Y1408" s="270"/>
      <c r="Z1408" s="376">
        <v>2</v>
      </c>
      <c r="AB1408" s="83"/>
      <c r="AC1408" s="83"/>
      <c r="AD1408" s="83"/>
      <c r="AE1408" s="83"/>
      <c r="AF1408" s="83"/>
      <c r="AG1408" s="83"/>
      <c r="AH1408" s="83"/>
      <c r="AI1408" s="83"/>
      <c r="AJ1408" s="83"/>
      <c r="AK1408" s="83"/>
      <c r="AL1408" s="83"/>
      <c r="AM1408" s="83"/>
      <c r="AN1408" s="83"/>
      <c r="AO1408" s="83"/>
      <c r="AP1408" s="83"/>
      <c r="AQ1408" s="83"/>
      <c r="AR1408" s="83"/>
      <c r="AS1408" s="83"/>
      <c r="AT1408" s="83"/>
      <c r="AU1408" s="83"/>
      <c r="AV1408" s="83"/>
      <c r="AW1408" s="83"/>
      <c r="AX1408" s="83"/>
      <c r="AY1408" s="83"/>
      <c r="AZ1408" s="83"/>
      <c r="BA1408" s="83"/>
      <c r="BB1408" s="83"/>
    </row>
    <row r="1409" spans="10:54" s="228" customFormat="1" x14ac:dyDescent="0.2">
      <c r="J1409" s="361"/>
      <c r="K1409" s="360"/>
      <c r="L1409" s="343"/>
      <c r="M1409" s="343"/>
      <c r="N1409" s="170"/>
      <c r="O1409" s="170"/>
      <c r="P1409" s="170"/>
      <c r="Q1409" s="170"/>
      <c r="R1409" s="170"/>
      <c r="S1409" s="170"/>
      <c r="T1409" s="327">
        <v>1408</v>
      </c>
      <c r="U1409" s="373" t="s">
        <v>1486</v>
      </c>
      <c r="V1409" s="376">
        <v>2</v>
      </c>
      <c r="X1409" s="270"/>
      <c r="Y1409" s="270"/>
      <c r="Z1409" s="376">
        <v>2</v>
      </c>
      <c r="AB1409" s="83"/>
      <c r="AC1409" s="83"/>
      <c r="AD1409" s="83"/>
      <c r="AE1409" s="83"/>
      <c r="AF1409" s="83"/>
      <c r="AG1409" s="83"/>
      <c r="AH1409" s="83"/>
      <c r="AI1409" s="83"/>
      <c r="AJ1409" s="83"/>
      <c r="AK1409" s="83"/>
      <c r="AL1409" s="83"/>
      <c r="AM1409" s="83"/>
      <c r="AN1409" s="83"/>
      <c r="AO1409" s="83"/>
      <c r="AP1409" s="83"/>
      <c r="AQ1409" s="83"/>
      <c r="AR1409" s="83"/>
      <c r="AS1409" s="83"/>
      <c r="AT1409" s="83"/>
      <c r="AU1409" s="83"/>
      <c r="AV1409" s="83"/>
      <c r="AW1409" s="83"/>
      <c r="AX1409" s="83"/>
      <c r="AY1409" s="83"/>
      <c r="AZ1409" s="83"/>
      <c r="BA1409" s="83"/>
      <c r="BB1409" s="83"/>
    </row>
    <row r="1410" spans="10:54" s="228" customFormat="1" x14ac:dyDescent="0.2">
      <c r="J1410" s="361"/>
      <c r="K1410" s="360"/>
      <c r="L1410" s="343"/>
      <c r="M1410" s="343"/>
      <c r="N1410" s="170"/>
      <c r="O1410" s="170"/>
      <c r="P1410" s="170"/>
      <c r="Q1410" s="170"/>
      <c r="R1410" s="170"/>
      <c r="S1410" s="170"/>
      <c r="T1410" s="327">
        <v>1409</v>
      </c>
      <c r="U1410" s="373" t="s">
        <v>1487</v>
      </c>
      <c r="V1410" s="376">
        <v>2</v>
      </c>
      <c r="X1410" s="270"/>
      <c r="Y1410" s="270"/>
      <c r="Z1410" s="376">
        <v>2</v>
      </c>
      <c r="AB1410" s="83"/>
      <c r="AC1410" s="83"/>
      <c r="AD1410" s="83"/>
      <c r="AE1410" s="83"/>
      <c r="AF1410" s="83"/>
      <c r="AG1410" s="83"/>
      <c r="AH1410" s="83"/>
      <c r="AI1410" s="83"/>
      <c r="AJ1410" s="83"/>
      <c r="AK1410" s="83"/>
      <c r="AL1410" s="83"/>
      <c r="AM1410" s="83"/>
      <c r="AN1410" s="83"/>
      <c r="AO1410" s="83"/>
      <c r="AP1410" s="83"/>
      <c r="AQ1410" s="83"/>
      <c r="AR1410" s="83"/>
      <c r="AS1410" s="83"/>
      <c r="AT1410" s="83"/>
      <c r="AU1410" s="83"/>
      <c r="AV1410" s="83"/>
      <c r="AW1410" s="83"/>
      <c r="AX1410" s="83"/>
      <c r="AY1410" s="83"/>
      <c r="AZ1410" s="83"/>
      <c r="BA1410" s="83"/>
      <c r="BB1410" s="83"/>
    </row>
    <row r="1411" spans="10:54" s="228" customFormat="1" x14ac:dyDescent="0.2">
      <c r="J1411" s="361"/>
      <c r="K1411" s="360"/>
      <c r="L1411" s="343"/>
      <c r="M1411" s="343"/>
      <c r="N1411" s="170"/>
      <c r="O1411" s="170"/>
      <c r="P1411" s="170"/>
      <c r="Q1411" s="170"/>
      <c r="R1411" s="170"/>
      <c r="S1411" s="170"/>
      <c r="T1411" s="327">
        <v>1410</v>
      </c>
      <c r="U1411" s="373" t="s">
        <v>1488</v>
      </c>
      <c r="V1411" s="376">
        <v>2</v>
      </c>
      <c r="X1411" s="270"/>
      <c r="Y1411" s="270"/>
      <c r="Z1411" s="376">
        <v>2</v>
      </c>
      <c r="AB1411" s="83"/>
      <c r="AC1411" s="83"/>
      <c r="AD1411" s="83"/>
      <c r="AE1411" s="83"/>
      <c r="AF1411" s="83"/>
      <c r="AG1411" s="83"/>
      <c r="AH1411" s="83"/>
      <c r="AI1411" s="83"/>
      <c r="AJ1411" s="83"/>
      <c r="AK1411" s="83"/>
      <c r="AL1411" s="83"/>
      <c r="AM1411" s="83"/>
      <c r="AN1411" s="83"/>
      <c r="AO1411" s="83"/>
      <c r="AP1411" s="83"/>
      <c r="AQ1411" s="83"/>
      <c r="AR1411" s="83"/>
      <c r="AS1411" s="83"/>
      <c r="AT1411" s="83"/>
      <c r="AU1411" s="83"/>
      <c r="AV1411" s="83"/>
      <c r="AW1411" s="83"/>
      <c r="AX1411" s="83"/>
      <c r="AY1411" s="83"/>
      <c r="AZ1411" s="83"/>
      <c r="BA1411" s="83"/>
      <c r="BB1411" s="83"/>
    </row>
    <row r="1412" spans="10:54" s="228" customFormat="1" x14ac:dyDescent="0.2">
      <c r="J1412" s="361"/>
      <c r="K1412" s="360"/>
      <c r="L1412" s="343"/>
      <c r="M1412" s="343"/>
      <c r="N1412" s="170"/>
      <c r="O1412" s="170"/>
      <c r="P1412" s="170"/>
      <c r="Q1412" s="170"/>
      <c r="R1412" s="170"/>
      <c r="S1412" s="170"/>
      <c r="T1412" s="327">
        <v>1411</v>
      </c>
      <c r="U1412" s="373" t="s">
        <v>1489</v>
      </c>
      <c r="V1412" s="376">
        <v>2</v>
      </c>
      <c r="X1412" s="270"/>
      <c r="Y1412" s="270"/>
      <c r="Z1412" s="376">
        <v>2</v>
      </c>
      <c r="AB1412" s="83"/>
      <c r="AC1412" s="83"/>
      <c r="AD1412" s="83"/>
      <c r="AE1412" s="83"/>
      <c r="AF1412" s="83"/>
      <c r="AG1412" s="83"/>
      <c r="AH1412" s="83"/>
      <c r="AI1412" s="83"/>
      <c r="AJ1412" s="83"/>
      <c r="AK1412" s="83"/>
      <c r="AL1412" s="83"/>
      <c r="AM1412" s="83"/>
      <c r="AN1412" s="83"/>
      <c r="AO1412" s="83"/>
      <c r="AP1412" s="83"/>
      <c r="AQ1412" s="83"/>
      <c r="AR1412" s="83"/>
      <c r="AS1412" s="83"/>
      <c r="AT1412" s="83"/>
      <c r="AU1412" s="83"/>
      <c r="AV1412" s="83"/>
      <c r="AW1412" s="83"/>
      <c r="AX1412" s="83"/>
      <c r="AY1412" s="83"/>
      <c r="AZ1412" s="83"/>
      <c r="BA1412" s="83"/>
      <c r="BB1412" s="83"/>
    </row>
    <row r="1413" spans="10:54" s="228" customFormat="1" x14ac:dyDescent="0.2">
      <c r="J1413" s="361"/>
      <c r="K1413" s="360"/>
      <c r="L1413" s="343"/>
      <c r="M1413" s="343"/>
      <c r="N1413" s="170"/>
      <c r="O1413" s="170"/>
      <c r="P1413" s="170"/>
      <c r="Q1413" s="170"/>
      <c r="R1413" s="170"/>
      <c r="S1413" s="170"/>
      <c r="T1413" s="327">
        <v>1412</v>
      </c>
      <c r="U1413" s="373" t="s">
        <v>1490</v>
      </c>
      <c r="V1413" s="376">
        <v>2</v>
      </c>
      <c r="X1413" s="270"/>
      <c r="Y1413" s="270"/>
      <c r="Z1413" s="376">
        <v>2</v>
      </c>
      <c r="AB1413" s="83"/>
      <c r="AC1413" s="83"/>
      <c r="AD1413" s="83"/>
      <c r="AE1413" s="83"/>
      <c r="AF1413" s="83"/>
      <c r="AG1413" s="83"/>
      <c r="AH1413" s="83"/>
      <c r="AI1413" s="83"/>
      <c r="AJ1413" s="83"/>
      <c r="AK1413" s="83"/>
      <c r="AL1413" s="83"/>
      <c r="AM1413" s="83"/>
      <c r="AN1413" s="83"/>
      <c r="AO1413" s="83"/>
      <c r="AP1413" s="83"/>
      <c r="AQ1413" s="83"/>
      <c r="AR1413" s="83"/>
      <c r="AS1413" s="83"/>
      <c r="AT1413" s="83"/>
      <c r="AU1413" s="83"/>
      <c r="AV1413" s="83"/>
      <c r="AW1413" s="83"/>
      <c r="AX1413" s="83"/>
      <c r="AY1413" s="83"/>
      <c r="AZ1413" s="83"/>
      <c r="BA1413" s="83"/>
      <c r="BB1413" s="83"/>
    </row>
    <row r="1414" spans="10:54" s="228" customFormat="1" x14ac:dyDescent="0.2">
      <c r="J1414" s="361"/>
      <c r="K1414" s="360"/>
      <c r="L1414" s="343"/>
      <c r="M1414" s="343"/>
      <c r="N1414" s="170"/>
      <c r="O1414" s="170"/>
      <c r="P1414" s="170"/>
      <c r="Q1414" s="170"/>
      <c r="R1414" s="170"/>
      <c r="S1414" s="170"/>
      <c r="T1414" s="327">
        <v>1413</v>
      </c>
      <c r="U1414" s="373" t="s">
        <v>1491</v>
      </c>
      <c r="V1414" s="376">
        <v>2</v>
      </c>
      <c r="X1414" s="270"/>
      <c r="Y1414" s="270"/>
      <c r="Z1414" s="376">
        <v>2</v>
      </c>
      <c r="AB1414" s="83"/>
      <c r="AC1414" s="83"/>
      <c r="AD1414" s="83"/>
      <c r="AE1414" s="83"/>
      <c r="AF1414" s="83"/>
      <c r="AG1414" s="83"/>
      <c r="AH1414" s="83"/>
      <c r="AI1414" s="83"/>
      <c r="AJ1414" s="83"/>
      <c r="AK1414" s="83"/>
      <c r="AL1414" s="83"/>
      <c r="AM1414" s="83"/>
      <c r="AN1414" s="83"/>
      <c r="AO1414" s="83"/>
      <c r="AP1414" s="83"/>
      <c r="AQ1414" s="83"/>
      <c r="AR1414" s="83"/>
      <c r="AS1414" s="83"/>
      <c r="AT1414" s="83"/>
      <c r="AU1414" s="83"/>
      <c r="AV1414" s="83"/>
      <c r="AW1414" s="83"/>
      <c r="AX1414" s="83"/>
      <c r="AY1414" s="83"/>
      <c r="AZ1414" s="83"/>
      <c r="BA1414" s="83"/>
      <c r="BB1414" s="83"/>
    </row>
    <row r="1415" spans="10:54" s="228" customFormat="1" x14ac:dyDescent="0.2">
      <c r="J1415" s="361"/>
      <c r="K1415" s="360"/>
      <c r="L1415" s="343"/>
      <c r="M1415" s="343"/>
      <c r="N1415" s="170"/>
      <c r="O1415" s="170"/>
      <c r="P1415" s="170"/>
      <c r="Q1415" s="170"/>
      <c r="R1415" s="170"/>
      <c r="S1415" s="170"/>
      <c r="T1415" s="327">
        <v>1414</v>
      </c>
      <c r="U1415" s="373" t="s">
        <v>1492</v>
      </c>
      <c r="V1415" s="376">
        <v>2</v>
      </c>
      <c r="X1415" s="270"/>
      <c r="Y1415" s="270"/>
      <c r="Z1415" s="376">
        <v>2</v>
      </c>
      <c r="AB1415" s="83"/>
      <c r="AC1415" s="83"/>
      <c r="AD1415" s="83"/>
      <c r="AE1415" s="83"/>
      <c r="AF1415" s="83"/>
      <c r="AG1415" s="83"/>
      <c r="AH1415" s="83"/>
      <c r="AI1415" s="83"/>
      <c r="AJ1415" s="83"/>
      <c r="AK1415" s="83"/>
      <c r="AL1415" s="83"/>
      <c r="AM1415" s="83"/>
      <c r="AN1415" s="83"/>
      <c r="AO1415" s="83"/>
      <c r="AP1415" s="83"/>
      <c r="AQ1415" s="83"/>
      <c r="AR1415" s="83"/>
      <c r="AS1415" s="83"/>
      <c r="AT1415" s="83"/>
      <c r="AU1415" s="83"/>
      <c r="AV1415" s="83"/>
      <c r="AW1415" s="83"/>
      <c r="AX1415" s="83"/>
      <c r="AY1415" s="83"/>
      <c r="AZ1415" s="83"/>
      <c r="BA1415" s="83"/>
      <c r="BB1415" s="83"/>
    </row>
    <row r="1416" spans="10:54" s="228" customFormat="1" x14ac:dyDescent="0.2">
      <c r="J1416" s="361"/>
      <c r="K1416" s="360"/>
      <c r="L1416" s="343"/>
      <c r="M1416" s="343"/>
      <c r="N1416" s="170"/>
      <c r="O1416" s="170"/>
      <c r="P1416" s="170"/>
      <c r="Q1416" s="170"/>
      <c r="R1416" s="170"/>
      <c r="S1416" s="170"/>
      <c r="T1416" s="327">
        <v>1415</v>
      </c>
      <c r="U1416" s="373" t="s">
        <v>1493</v>
      </c>
      <c r="V1416" s="376">
        <v>2</v>
      </c>
      <c r="X1416" s="270"/>
      <c r="Y1416" s="270"/>
      <c r="Z1416" s="376">
        <v>2</v>
      </c>
      <c r="AB1416" s="83"/>
      <c r="AC1416" s="83"/>
      <c r="AD1416" s="83"/>
      <c r="AE1416" s="83"/>
      <c r="AF1416" s="83"/>
      <c r="AG1416" s="83"/>
      <c r="AH1416" s="83"/>
      <c r="AI1416" s="83"/>
      <c r="AJ1416" s="83"/>
      <c r="AK1416" s="83"/>
      <c r="AL1416" s="83"/>
      <c r="AM1416" s="83"/>
      <c r="AN1416" s="83"/>
      <c r="AO1416" s="83"/>
      <c r="AP1416" s="83"/>
      <c r="AQ1416" s="83"/>
      <c r="AR1416" s="83"/>
      <c r="AS1416" s="83"/>
      <c r="AT1416" s="83"/>
      <c r="AU1416" s="83"/>
      <c r="AV1416" s="83"/>
      <c r="AW1416" s="83"/>
      <c r="AX1416" s="83"/>
      <c r="AY1416" s="83"/>
      <c r="AZ1416" s="83"/>
      <c r="BA1416" s="83"/>
      <c r="BB1416" s="83"/>
    </row>
    <row r="1417" spans="10:54" s="228" customFormat="1" x14ac:dyDescent="0.2">
      <c r="J1417" s="361"/>
      <c r="K1417" s="360"/>
      <c r="L1417" s="343"/>
      <c r="M1417" s="343"/>
      <c r="N1417" s="170"/>
      <c r="O1417" s="170"/>
      <c r="P1417" s="170"/>
      <c r="Q1417" s="170"/>
      <c r="R1417" s="170"/>
      <c r="S1417" s="170"/>
      <c r="T1417" s="327">
        <v>1416</v>
      </c>
      <c r="U1417" s="373" t="s">
        <v>1494</v>
      </c>
      <c r="V1417" s="376">
        <v>2</v>
      </c>
      <c r="X1417" s="270"/>
      <c r="Y1417" s="270"/>
      <c r="Z1417" s="376">
        <v>2</v>
      </c>
      <c r="AB1417" s="83"/>
      <c r="AC1417" s="83"/>
      <c r="AD1417" s="83"/>
      <c r="AE1417" s="83"/>
      <c r="AF1417" s="83"/>
      <c r="AG1417" s="83"/>
      <c r="AH1417" s="83"/>
      <c r="AI1417" s="83"/>
      <c r="AJ1417" s="83"/>
      <c r="AK1417" s="83"/>
      <c r="AL1417" s="83"/>
      <c r="AM1417" s="83"/>
      <c r="AN1417" s="83"/>
      <c r="AO1417" s="83"/>
      <c r="AP1417" s="83"/>
      <c r="AQ1417" s="83"/>
      <c r="AR1417" s="83"/>
      <c r="AS1417" s="83"/>
      <c r="AT1417" s="83"/>
      <c r="AU1417" s="83"/>
      <c r="AV1417" s="83"/>
      <c r="AW1417" s="83"/>
      <c r="AX1417" s="83"/>
      <c r="AY1417" s="83"/>
      <c r="AZ1417" s="83"/>
      <c r="BA1417" s="83"/>
      <c r="BB1417" s="83"/>
    </row>
    <row r="1418" spans="10:54" s="228" customFormat="1" x14ac:dyDescent="0.2">
      <c r="J1418" s="361"/>
      <c r="K1418" s="360"/>
      <c r="L1418" s="343"/>
      <c r="M1418" s="343"/>
      <c r="N1418" s="170"/>
      <c r="O1418" s="170"/>
      <c r="P1418" s="170"/>
      <c r="Q1418" s="170"/>
      <c r="R1418" s="170"/>
      <c r="S1418" s="170"/>
      <c r="T1418" s="327">
        <v>1417</v>
      </c>
      <c r="U1418" s="373" t="s">
        <v>1495</v>
      </c>
      <c r="V1418" s="376">
        <v>2</v>
      </c>
      <c r="X1418" s="270"/>
      <c r="Y1418" s="270"/>
      <c r="Z1418" s="376">
        <v>2</v>
      </c>
      <c r="AB1418" s="83"/>
      <c r="AC1418" s="83"/>
      <c r="AD1418" s="83"/>
      <c r="AE1418" s="83"/>
      <c r="AF1418" s="83"/>
      <c r="AG1418" s="83"/>
      <c r="AH1418" s="83"/>
      <c r="AI1418" s="83"/>
      <c r="AJ1418" s="83"/>
      <c r="AK1418" s="83"/>
      <c r="AL1418" s="83"/>
      <c r="AM1418" s="83"/>
      <c r="AN1418" s="83"/>
      <c r="AO1418" s="83"/>
      <c r="AP1418" s="83"/>
      <c r="AQ1418" s="83"/>
      <c r="AR1418" s="83"/>
      <c r="AS1418" s="83"/>
      <c r="AT1418" s="83"/>
      <c r="AU1418" s="83"/>
      <c r="AV1418" s="83"/>
      <c r="AW1418" s="83"/>
      <c r="AX1418" s="83"/>
      <c r="AY1418" s="83"/>
      <c r="AZ1418" s="83"/>
      <c r="BA1418" s="83"/>
      <c r="BB1418" s="83"/>
    </row>
    <row r="1419" spans="10:54" s="228" customFormat="1" x14ac:dyDescent="0.2">
      <c r="J1419" s="361"/>
      <c r="K1419" s="360"/>
      <c r="L1419" s="343"/>
      <c r="M1419" s="343"/>
      <c r="N1419" s="170"/>
      <c r="O1419" s="170"/>
      <c r="P1419" s="170"/>
      <c r="Q1419" s="170"/>
      <c r="R1419" s="170"/>
      <c r="S1419" s="170"/>
      <c r="T1419" s="327">
        <v>1418</v>
      </c>
      <c r="U1419" s="373" t="s">
        <v>1496</v>
      </c>
      <c r="V1419" s="376">
        <v>2</v>
      </c>
      <c r="X1419" s="270"/>
      <c r="Y1419" s="270"/>
      <c r="Z1419" s="376">
        <v>2</v>
      </c>
      <c r="AB1419" s="83"/>
      <c r="AC1419" s="83"/>
      <c r="AD1419" s="83"/>
      <c r="AE1419" s="83"/>
      <c r="AF1419" s="83"/>
      <c r="AG1419" s="83"/>
      <c r="AH1419" s="83"/>
      <c r="AI1419" s="83"/>
      <c r="AJ1419" s="83"/>
      <c r="AK1419" s="83"/>
      <c r="AL1419" s="83"/>
      <c r="AM1419" s="83"/>
      <c r="AN1419" s="83"/>
      <c r="AO1419" s="83"/>
      <c r="AP1419" s="83"/>
      <c r="AQ1419" s="83"/>
      <c r="AR1419" s="83"/>
      <c r="AS1419" s="83"/>
      <c r="AT1419" s="83"/>
      <c r="AU1419" s="83"/>
      <c r="AV1419" s="83"/>
      <c r="AW1419" s="83"/>
      <c r="AX1419" s="83"/>
      <c r="AY1419" s="83"/>
      <c r="AZ1419" s="83"/>
      <c r="BA1419" s="83"/>
      <c r="BB1419" s="83"/>
    </row>
    <row r="1420" spans="10:54" s="228" customFormat="1" x14ac:dyDescent="0.2">
      <c r="J1420" s="361"/>
      <c r="K1420" s="360"/>
      <c r="L1420" s="343"/>
      <c r="M1420" s="343"/>
      <c r="N1420" s="170"/>
      <c r="O1420" s="170"/>
      <c r="P1420" s="170"/>
      <c r="Q1420" s="170"/>
      <c r="R1420" s="170"/>
      <c r="S1420" s="170"/>
      <c r="T1420" s="327">
        <v>1419</v>
      </c>
      <c r="U1420" s="373" t="s">
        <v>1497</v>
      </c>
      <c r="V1420" s="376">
        <v>2</v>
      </c>
      <c r="X1420" s="270"/>
      <c r="Y1420" s="270"/>
      <c r="Z1420" s="376">
        <v>2</v>
      </c>
      <c r="AB1420" s="83"/>
      <c r="AC1420" s="83"/>
      <c r="AD1420" s="83"/>
      <c r="AE1420" s="83"/>
      <c r="AF1420" s="83"/>
      <c r="AG1420" s="83"/>
      <c r="AH1420" s="83"/>
      <c r="AI1420" s="83"/>
      <c r="AJ1420" s="83"/>
      <c r="AK1420" s="83"/>
      <c r="AL1420" s="83"/>
      <c r="AM1420" s="83"/>
      <c r="AN1420" s="83"/>
      <c r="AO1420" s="83"/>
      <c r="AP1420" s="83"/>
      <c r="AQ1420" s="83"/>
      <c r="AR1420" s="83"/>
      <c r="AS1420" s="83"/>
      <c r="AT1420" s="83"/>
      <c r="AU1420" s="83"/>
      <c r="AV1420" s="83"/>
      <c r="AW1420" s="83"/>
      <c r="AX1420" s="83"/>
      <c r="AY1420" s="83"/>
      <c r="AZ1420" s="83"/>
      <c r="BA1420" s="83"/>
      <c r="BB1420" s="83"/>
    </row>
    <row r="1421" spans="10:54" s="228" customFormat="1" x14ac:dyDescent="0.2">
      <c r="J1421" s="361"/>
      <c r="K1421" s="360"/>
      <c r="L1421" s="343"/>
      <c r="M1421" s="343"/>
      <c r="N1421" s="170"/>
      <c r="O1421" s="170"/>
      <c r="P1421" s="170"/>
      <c r="Q1421" s="170"/>
      <c r="R1421" s="170"/>
      <c r="S1421" s="170"/>
      <c r="T1421" s="327">
        <v>1420</v>
      </c>
      <c r="U1421" s="373" t="s">
        <v>1498</v>
      </c>
      <c r="V1421" s="376">
        <v>2</v>
      </c>
      <c r="X1421" s="270"/>
      <c r="Y1421" s="270"/>
      <c r="Z1421" s="376">
        <v>2</v>
      </c>
      <c r="AB1421" s="83"/>
      <c r="AC1421" s="83"/>
      <c r="AD1421" s="83"/>
      <c r="AE1421" s="83"/>
      <c r="AF1421" s="83"/>
      <c r="AG1421" s="83"/>
      <c r="AH1421" s="83"/>
      <c r="AI1421" s="83"/>
      <c r="AJ1421" s="83"/>
      <c r="AK1421" s="83"/>
      <c r="AL1421" s="83"/>
      <c r="AM1421" s="83"/>
      <c r="AN1421" s="83"/>
      <c r="AO1421" s="83"/>
      <c r="AP1421" s="83"/>
      <c r="AQ1421" s="83"/>
      <c r="AR1421" s="83"/>
      <c r="AS1421" s="83"/>
      <c r="AT1421" s="83"/>
      <c r="AU1421" s="83"/>
      <c r="AV1421" s="83"/>
      <c r="AW1421" s="83"/>
      <c r="AX1421" s="83"/>
      <c r="AY1421" s="83"/>
      <c r="AZ1421" s="83"/>
      <c r="BA1421" s="83"/>
      <c r="BB1421" s="83"/>
    </row>
    <row r="1422" spans="10:54" s="228" customFormat="1" x14ac:dyDescent="0.2">
      <c r="J1422" s="361"/>
      <c r="K1422" s="360"/>
      <c r="L1422" s="343"/>
      <c r="M1422" s="343"/>
      <c r="N1422" s="170"/>
      <c r="O1422" s="170"/>
      <c r="P1422" s="170"/>
      <c r="Q1422" s="170"/>
      <c r="R1422" s="170"/>
      <c r="S1422" s="170"/>
      <c r="T1422" s="327">
        <v>1421</v>
      </c>
      <c r="U1422" s="373" t="s">
        <v>1499</v>
      </c>
      <c r="V1422" s="376">
        <v>2</v>
      </c>
      <c r="X1422" s="270"/>
      <c r="Y1422" s="270"/>
      <c r="Z1422" s="376">
        <v>2</v>
      </c>
      <c r="AB1422" s="83"/>
      <c r="AC1422" s="83"/>
      <c r="AD1422" s="83"/>
      <c r="AE1422" s="83"/>
      <c r="AF1422" s="83"/>
      <c r="AG1422" s="83"/>
      <c r="AH1422" s="83"/>
      <c r="AI1422" s="83"/>
      <c r="AJ1422" s="83"/>
      <c r="AK1422" s="83"/>
      <c r="AL1422" s="83"/>
      <c r="AM1422" s="83"/>
      <c r="AN1422" s="83"/>
      <c r="AO1422" s="83"/>
      <c r="AP1422" s="83"/>
      <c r="AQ1422" s="83"/>
      <c r="AR1422" s="83"/>
      <c r="AS1422" s="83"/>
      <c r="AT1422" s="83"/>
      <c r="AU1422" s="83"/>
      <c r="AV1422" s="83"/>
      <c r="AW1422" s="83"/>
      <c r="AX1422" s="83"/>
      <c r="AY1422" s="83"/>
      <c r="AZ1422" s="83"/>
      <c r="BA1422" s="83"/>
      <c r="BB1422" s="83"/>
    </row>
    <row r="1423" spans="10:54" s="228" customFormat="1" x14ac:dyDescent="0.2">
      <c r="J1423" s="361"/>
      <c r="K1423" s="360"/>
      <c r="L1423" s="343"/>
      <c r="M1423" s="343"/>
      <c r="N1423" s="170"/>
      <c r="O1423" s="170"/>
      <c r="P1423" s="170"/>
      <c r="Q1423" s="170"/>
      <c r="R1423" s="170"/>
      <c r="S1423" s="170"/>
      <c r="T1423" s="327">
        <v>1422</v>
      </c>
      <c r="U1423" s="373" t="s">
        <v>1500</v>
      </c>
      <c r="V1423" s="376">
        <v>2</v>
      </c>
      <c r="X1423" s="270"/>
      <c r="Y1423" s="270"/>
      <c r="Z1423" s="376">
        <v>2</v>
      </c>
      <c r="AB1423" s="83"/>
      <c r="AC1423" s="83"/>
      <c r="AD1423" s="83"/>
      <c r="AE1423" s="83"/>
      <c r="AF1423" s="83"/>
      <c r="AG1423" s="83"/>
      <c r="AH1423" s="83"/>
      <c r="AI1423" s="83"/>
      <c r="AJ1423" s="83"/>
      <c r="AK1423" s="83"/>
      <c r="AL1423" s="83"/>
      <c r="AM1423" s="83"/>
      <c r="AN1423" s="83"/>
      <c r="AO1423" s="83"/>
      <c r="AP1423" s="83"/>
      <c r="AQ1423" s="83"/>
      <c r="AR1423" s="83"/>
      <c r="AS1423" s="83"/>
      <c r="AT1423" s="83"/>
      <c r="AU1423" s="83"/>
      <c r="AV1423" s="83"/>
      <c r="AW1423" s="83"/>
      <c r="AX1423" s="83"/>
      <c r="AY1423" s="83"/>
      <c r="AZ1423" s="83"/>
      <c r="BA1423" s="83"/>
      <c r="BB1423" s="83"/>
    </row>
    <row r="1424" spans="10:54" s="228" customFormat="1" x14ac:dyDescent="0.2">
      <c r="J1424" s="361"/>
      <c r="K1424" s="360"/>
      <c r="L1424" s="343"/>
      <c r="M1424" s="343"/>
      <c r="N1424" s="170"/>
      <c r="O1424" s="170"/>
      <c r="P1424" s="170"/>
      <c r="Q1424" s="170"/>
      <c r="R1424" s="170"/>
      <c r="S1424" s="170"/>
      <c r="T1424" s="327">
        <v>1423</v>
      </c>
      <c r="U1424" s="373" t="s">
        <v>1501</v>
      </c>
      <c r="V1424" s="376">
        <v>2</v>
      </c>
      <c r="X1424" s="270"/>
      <c r="Y1424" s="270"/>
      <c r="Z1424" s="376">
        <v>2</v>
      </c>
      <c r="AB1424" s="83"/>
      <c r="AC1424" s="83"/>
      <c r="AD1424" s="83"/>
      <c r="AE1424" s="83"/>
      <c r="AF1424" s="83"/>
      <c r="AG1424" s="83"/>
      <c r="AH1424" s="83"/>
      <c r="AI1424" s="83"/>
      <c r="AJ1424" s="83"/>
      <c r="AK1424" s="83"/>
      <c r="AL1424" s="83"/>
      <c r="AM1424" s="83"/>
      <c r="AN1424" s="83"/>
      <c r="AO1424" s="83"/>
      <c r="AP1424" s="83"/>
      <c r="AQ1424" s="83"/>
      <c r="AR1424" s="83"/>
      <c r="AS1424" s="83"/>
      <c r="AT1424" s="83"/>
      <c r="AU1424" s="83"/>
      <c r="AV1424" s="83"/>
      <c r="AW1424" s="83"/>
      <c r="AX1424" s="83"/>
      <c r="AY1424" s="83"/>
      <c r="AZ1424" s="83"/>
      <c r="BA1424" s="83"/>
      <c r="BB1424" s="83"/>
    </row>
    <row r="1425" spans="10:54" s="228" customFormat="1" x14ac:dyDescent="0.2">
      <c r="J1425" s="361"/>
      <c r="K1425" s="360"/>
      <c r="L1425" s="343"/>
      <c r="M1425" s="343"/>
      <c r="N1425" s="170"/>
      <c r="O1425" s="170"/>
      <c r="P1425" s="170"/>
      <c r="Q1425" s="170"/>
      <c r="R1425" s="170"/>
      <c r="S1425" s="170"/>
      <c r="T1425" s="327">
        <v>1424</v>
      </c>
      <c r="U1425" s="373" t="s">
        <v>1502</v>
      </c>
      <c r="V1425" s="376">
        <v>2</v>
      </c>
      <c r="X1425" s="270"/>
      <c r="Y1425" s="270"/>
      <c r="Z1425" s="376">
        <v>2</v>
      </c>
      <c r="AB1425" s="83"/>
      <c r="AC1425" s="83"/>
      <c r="AD1425" s="83"/>
      <c r="AE1425" s="83"/>
      <c r="AF1425" s="83"/>
      <c r="AG1425" s="83"/>
      <c r="AH1425" s="83"/>
      <c r="AI1425" s="83"/>
      <c r="AJ1425" s="83"/>
      <c r="AK1425" s="83"/>
      <c r="AL1425" s="83"/>
      <c r="AM1425" s="83"/>
      <c r="AN1425" s="83"/>
      <c r="AO1425" s="83"/>
      <c r="AP1425" s="83"/>
      <c r="AQ1425" s="83"/>
      <c r="AR1425" s="83"/>
      <c r="AS1425" s="83"/>
      <c r="AT1425" s="83"/>
      <c r="AU1425" s="83"/>
      <c r="AV1425" s="83"/>
      <c r="AW1425" s="83"/>
      <c r="AX1425" s="83"/>
      <c r="AY1425" s="83"/>
      <c r="AZ1425" s="83"/>
      <c r="BA1425" s="83"/>
      <c r="BB1425" s="83"/>
    </row>
    <row r="1426" spans="10:54" s="228" customFormat="1" x14ac:dyDescent="0.2">
      <c r="J1426" s="361"/>
      <c r="K1426" s="360"/>
      <c r="L1426" s="343"/>
      <c r="M1426" s="343"/>
      <c r="N1426" s="170"/>
      <c r="O1426" s="170"/>
      <c r="P1426" s="170"/>
      <c r="Q1426" s="170"/>
      <c r="R1426" s="170"/>
      <c r="S1426" s="170"/>
      <c r="T1426" s="327">
        <v>1425</v>
      </c>
      <c r="U1426" s="373" t="s">
        <v>1503</v>
      </c>
      <c r="V1426" s="376">
        <v>2</v>
      </c>
      <c r="X1426" s="270"/>
      <c r="Y1426" s="270"/>
      <c r="Z1426" s="376">
        <v>2</v>
      </c>
      <c r="AB1426" s="83"/>
      <c r="AC1426" s="83"/>
      <c r="AD1426" s="83"/>
      <c r="AE1426" s="83"/>
      <c r="AF1426" s="83"/>
      <c r="AG1426" s="83"/>
      <c r="AH1426" s="83"/>
      <c r="AI1426" s="83"/>
      <c r="AJ1426" s="83"/>
      <c r="AK1426" s="83"/>
      <c r="AL1426" s="83"/>
      <c r="AM1426" s="83"/>
      <c r="AN1426" s="83"/>
      <c r="AO1426" s="83"/>
      <c r="AP1426" s="83"/>
      <c r="AQ1426" s="83"/>
      <c r="AR1426" s="83"/>
      <c r="AS1426" s="83"/>
      <c r="AT1426" s="83"/>
      <c r="AU1426" s="83"/>
      <c r="AV1426" s="83"/>
      <c r="AW1426" s="83"/>
      <c r="AX1426" s="83"/>
      <c r="AY1426" s="83"/>
      <c r="AZ1426" s="83"/>
      <c r="BA1426" s="83"/>
      <c r="BB1426" s="83"/>
    </row>
    <row r="1427" spans="10:54" s="228" customFormat="1" x14ac:dyDescent="0.2">
      <c r="J1427" s="361"/>
      <c r="K1427" s="360"/>
      <c r="L1427" s="343"/>
      <c r="M1427" s="343"/>
      <c r="N1427" s="170"/>
      <c r="O1427" s="170"/>
      <c r="P1427" s="170"/>
      <c r="Q1427" s="170"/>
      <c r="R1427" s="170"/>
      <c r="S1427" s="170"/>
      <c r="T1427" s="327">
        <v>1426</v>
      </c>
      <c r="U1427" s="373" t="s">
        <v>1504</v>
      </c>
      <c r="V1427" s="376">
        <v>2</v>
      </c>
      <c r="X1427" s="270"/>
      <c r="Y1427" s="270"/>
      <c r="Z1427" s="376">
        <v>2</v>
      </c>
      <c r="AB1427" s="83"/>
      <c r="AC1427" s="83"/>
      <c r="AD1427" s="83"/>
      <c r="AE1427" s="83"/>
      <c r="AF1427" s="83"/>
      <c r="AG1427" s="83"/>
      <c r="AH1427" s="83"/>
      <c r="AI1427" s="83"/>
      <c r="AJ1427" s="83"/>
      <c r="AK1427" s="83"/>
      <c r="AL1427" s="83"/>
      <c r="AM1427" s="83"/>
      <c r="AN1427" s="83"/>
      <c r="AO1427" s="83"/>
      <c r="AP1427" s="83"/>
      <c r="AQ1427" s="83"/>
      <c r="AR1427" s="83"/>
      <c r="AS1427" s="83"/>
      <c r="AT1427" s="83"/>
      <c r="AU1427" s="83"/>
      <c r="AV1427" s="83"/>
      <c r="AW1427" s="83"/>
      <c r="AX1427" s="83"/>
      <c r="AY1427" s="83"/>
      <c r="AZ1427" s="83"/>
      <c r="BA1427" s="83"/>
      <c r="BB1427" s="83"/>
    </row>
    <row r="1428" spans="10:54" s="228" customFormat="1" x14ac:dyDescent="0.2">
      <c r="J1428" s="361"/>
      <c r="K1428" s="360"/>
      <c r="L1428" s="343"/>
      <c r="M1428" s="343"/>
      <c r="N1428" s="170"/>
      <c r="O1428" s="170"/>
      <c r="P1428" s="170"/>
      <c r="Q1428" s="170"/>
      <c r="R1428" s="170"/>
      <c r="S1428" s="170"/>
      <c r="T1428" s="327">
        <v>1427</v>
      </c>
      <c r="U1428" s="373" t="s">
        <v>1505</v>
      </c>
      <c r="V1428" s="376">
        <v>2</v>
      </c>
      <c r="X1428" s="270"/>
      <c r="Y1428" s="270"/>
      <c r="Z1428" s="376">
        <v>2</v>
      </c>
      <c r="AB1428" s="83"/>
      <c r="AC1428" s="83"/>
      <c r="AD1428" s="83"/>
      <c r="AE1428" s="83"/>
      <c r="AF1428" s="83"/>
      <c r="AG1428" s="83"/>
      <c r="AH1428" s="83"/>
      <c r="AI1428" s="83"/>
      <c r="AJ1428" s="83"/>
      <c r="AK1428" s="83"/>
      <c r="AL1428" s="83"/>
      <c r="AM1428" s="83"/>
      <c r="AN1428" s="83"/>
      <c r="AO1428" s="83"/>
      <c r="AP1428" s="83"/>
      <c r="AQ1428" s="83"/>
      <c r="AR1428" s="83"/>
      <c r="AS1428" s="83"/>
      <c r="AT1428" s="83"/>
      <c r="AU1428" s="83"/>
      <c r="AV1428" s="83"/>
      <c r="AW1428" s="83"/>
      <c r="AX1428" s="83"/>
      <c r="AY1428" s="83"/>
      <c r="AZ1428" s="83"/>
      <c r="BA1428" s="83"/>
      <c r="BB1428" s="83"/>
    </row>
    <row r="1429" spans="10:54" s="228" customFormat="1" x14ac:dyDescent="0.2">
      <c r="J1429" s="361"/>
      <c r="K1429" s="360"/>
      <c r="L1429" s="343"/>
      <c r="M1429" s="343"/>
      <c r="N1429" s="170"/>
      <c r="O1429" s="170"/>
      <c r="P1429" s="170"/>
      <c r="Q1429" s="170"/>
      <c r="R1429" s="170"/>
      <c r="S1429" s="170"/>
      <c r="T1429" s="327">
        <v>1428</v>
      </c>
      <c r="U1429" s="373" t="s">
        <v>1506</v>
      </c>
      <c r="V1429" s="376">
        <v>2</v>
      </c>
      <c r="X1429" s="270"/>
      <c r="Y1429" s="270"/>
      <c r="Z1429" s="376">
        <v>2</v>
      </c>
      <c r="AB1429" s="83"/>
      <c r="AC1429" s="83"/>
      <c r="AD1429" s="83"/>
      <c r="AE1429" s="83"/>
      <c r="AF1429" s="83"/>
      <c r="AG1429" s="83"/>
      <c r="AH1429" s="83"/>
      <c r="AI1429" s="83"/>
      <c r="AJ1429" s="83"/>
      <c r="AK1429" s="83"/>
      <c r="AL1429" s="83"/>
      <c r="AM1429" s="83"/>
      <c r="AN1429" s="83"/>
      <c r="AO1429" s="83"/>
      <c r="AP1429" s="83"/>
      <c r="AQ1429" s="83"/>
      <c r="AR1429" s="83"/>
      <c r="AS1429" s="83"/>
      <c r="AT1429" s="83"/>
      <c r="AU1429" s="83"/>
      <c r="AV1429" s="83"/>
      <c r="AW1429" s="83"/>
      <c r="AX1429" s="83"/>
      <c r="AY1429" s="83"/>
      <c r="AZ1429" s="83"/>
      <c r="BA1429" s="83"/>
      <c r="BB1429" s="83"/>
    </row>
    <row r="1430" spans="10:54" s="228" customFormat="1" x14ac:dyDescent="0.2">
      <c r="J1430" s="361"/>
      <c r="K1430" s="360"/>
      <c r="L1430" s="343"/>
      <c r="M1430" s="343"/>
      <c r="N1430" s="170"/>
      <c r="O1430" s="170"/>
      <c r="P1430" s="170"/>
      <c r="Q1430" s="170"/>
      <c r="R1430" s="170"/>
      <c r="S1430" s="170"/>
      <c r="T1430" s="327">
        <v>1429</v>
      </c>
      <c r="U1430" s="373" t="s">
        <v>1507</v>
      </c>
      <c r="V1430" s="376">
        <v>2</v>
      </c>
      <c r="X1430" s="270"/>
      <c r="Y1430" s="270"/>
      <c r="Z1430" s="376">
        <v>2</v>
      </c>
      <c r="AB1430" s="83"/>
      <c r="AC1430" s="83"/>
      <c r="AD1430" s="83"/>
      <c r="AE1430" s="83"/>
      <c r="AF1430" s="83"/>
      <c r="AG1430" s="83"/>
      <c r="AH1430" s="83"/>
      <c r="AI1430" s="83"/>
      <c r="AJ1430" s="83"/>
      <c r="AK1430" s="83"/>
      <c r="AL1430" s="83"/>
      <c r="AM1430" s="83"/>
      <c r="AN1430" s="83"/>
      <c r="AO1430" s="83"/>
      <c r="AP1430" s="83"/>
      <c r="AQ1430" s="83"/>
      <c r="AR1430" s="83"/>
      <c r="AS1430" s="83"/>
      <c r="AT1430" s="83"/>
      <c r="AU1430" s="83"/>
      <c r="AV1430" s="83"/>
      <c r="AW1430" s="83"/>
      <c r="AX1430" s="83"/>
      <c r="AY1430" s="83"/>
      <c r="AZ1430" s="83"/>
      <c r="BA1430" s="83"/>
      <c r="BB1430" s="83"/>
    </row>
    <row r="1431" spans="10:54" s="228" customFormat="1" x14ac:dyDescent="0.2">
      <c r="J1431" s="361"/>
      <c r="K1431" s="360"/>
      <c r="L1431" s="343"/>
      <c r="M1431" s="343"/>
      <c r="N1431" s="170"/>
      <c r="O1431" s="170"/>
      <c r="P1431" s="170"/>
      <c r="Q1431" s="170"/>
      <c r="R1431" s="170"/>
      <c r="S1431" s="170"/>
      <c r="T1431" s="327">
        <v>1430</v>
      </c>
      <c r="U1431" s="373" t="s">
        <v>1508</v>
      </c>
      <c r="V1431" s="376">
        <v>2</v>
      </c>
      <c r="X1431" s="270"/>
      <c r="Y1431" s="270"/>
      <c r="Z1431" s="376">
        <v>2</v>
      </c>
      <c r="AB1431" s="83"/>
      <c r="AC1431" s="83"/>
      <c r="AD1431" s="83"/>
      <c r="AE1431" s="83"/>
      <c r="AF1431" s="83"/>
      <c r="AG1431" s="83"/>
      <c r="AH1431" s="83"/>
      <c r="AI1431" s="83"/>
      <c r="AJ1431" s="83"/>
      <c r="AK1431" s="83"/>
      <c r="AL1431" s="83"/>
      <c r="AM1431" s="83"/>
      <c r="AN1431" s="83"/>
      <c r="AO1431" s="83"/>
      <c r="AP1431" s="83"/>
      <c r="AQ1431" s="83"/>
      <c r="AR1431" s="83"/>
      <c r="AS1431" s="83"/>
      <c r="AT1431" s="83"/>
      <c r="AU1431" s="83"/>
      <c r="AV1431" s="83"/>
      <c r="AW1431" s="83"/>
      <c r="AX1431" s="83"/>
      <c r="AY1431" s="83"/>
      <c r="AZ1431" s="83"/>
      <c r="BA1431" s="83"/>
      <c r="BB1431" s="83"/>
    </row>
    <row r="1432" spans="10:54" s="228" customFormat="1" x14ac:dyDescent="0.2">
      <c r="J1432" s="361"/>
      <c r="K1432" s="360"/>
      <c r="L1432" s="343"/>
      <c r="M1432" s="343"/>
      <c r="N1432" s="170"/>
      <c r="O1432" s="170"/>
      <c r="P1432" s="170"/>
      <c r="Q1432" s="170"/>
      <c r="R1432" s="170"/>
      <c r="S1432" s="170"/>
      <c r="T1432" s="327">
        <v>1431</v>
      </c>
      <c r="U1432" s="373" t="s">
        <v>1509</v>
      </c>
      <c r="V1432" s="376">
        <v>2</v>
      </c>
      <c r="X1432" s="270"/>
      <c r="Y1432" s="270"/>
      <c r="Z1432" s="376">
        <v>2</v>
      </c>
      <c r="AB1432" s="83"/>
      <c r="AC1432" s="83"/>
      <c r="AD1432" s="83"/>
      <c r="AE1432" s="83"/>
      <c r="AF1432" s="83"/>
      <c r="AG1432" s="83"/>
      <c r="AH1432" s="83"/>
      <c r="AI1432" s="83"/>
      <c r="AJ1432" s="83"/>
      <c r="AK1432" s="83"/>
      <c r="AL1432" s="83"/>
      <c r="AM1432" s="83"/>
      <c r="AN1432" s="83"/>
      <c r="AO1432" s="83"/>
      <c r="AP1432" s="83"/>
      <c r="AQ1432" s="83"/>
      <c r="AR1432" s="83"/>
      <c r="AS1432" s="83"/>
      <c r="AT1432" s="83"/>
      <c r="AU1432" s="83"/>
      <c r="AV1432" s="83"/>
      <c r="AW1432" s="83"/>
      <c r="AX1432" s="83"/>
      <c r="AY1432" s="83"/>
      <c r="AZ1432" s="83"/>
      <c r="BA1432" s="83"/>
      <c r="BB1432" s="83"/>
    </row>
    <row r="1433" spans="10:54" s="228" customFormat="1" x14ac:dyDescent="0.2">
      <c r="J1433" s="361"/>
      <c r="K1433" s="360"/>
      <c r="L1433" s="343"/>
      <c r="M1433" s="343"/>
      <c r="N1433" s="170"/>
      <c r="O1433" s="170"/>
      <c r="P1433" s="170"/>
      <c r="Q1433" s="170"/>
      <c r="R1433" s="170"/>
      <c r="S1433" s="170"/>
      <c r="T1433" s="327">
        <v>1432</v>
      </c>
      <c r="U1433" s="373" t="s">
        <v>1510</v>
      </c>
      <c r="V1433" s="376">
        <v>2</v>
      </c>
      <c r="X1433" s="270"/>
      <c r="Y1433" s="270"/>
      <c r="Z1433" s="376">
        <v>2</v>
      </c>
      <c r="AB1433" s="83"/>
      <c r="AC1433" s="83"/>
      <c r="AD1433" s="83"/>
      <c r="AE1433" s="83"/>
      <c r="AF1433" s="83"/>
      <c r="AG1433" s="83"/>
      <c r="AH1433" s="83"/>
      <c r="AI1433" s="83"/>
      <c r="AJ1433" s="83"/>
      <c r="AK1433" s="83"/>
      <c r="AL1433" s="83"/>
      <c r="AM1433" s="83"/>
      <c r="AN1433" s="83"/>
      <c r="AO1433" s="83"/>
      <c r="AP1433" s="83"/>
      <c r="AQ1433" s="83"/>
      <c r="AR1433" s="83"/>
      <c r="AS1433" s="83"/>
      <c r="AT1433" s="83"/>
      <c r="AU1433" s="83"/>
      <c r="AV1433" s="83"/>
      <c r="AW1433" s="83"/>
      <c r="AX1433" s="83"/>
      <c r="AY1433" s="83"/>
      <c r="AZ1433" s="83"/>
      <c r="BA1433" s="83"/>
      <c r="BB1433" s="83"/>
    </row>
    <row r="1434" spans="10:54" s="228" customFormat="1" x14ac:dyDescent="0.2">
      <c r="J1434" s="361"/>
      <c r="K1434" s="360"/>
      <c r="L1434" s="343"/>
      <c r="M1434" s="343"/>
      <c r="N1434" s="170"/>
      <c r="O1434" s="170"/>
      <c r="P1434" s="170"/>
      <c r="Q1434" s="170"/>
      <c r="R1434" s="170"/>
      <c r="S1434" s="170"/>
      <c r="T1434" s="327">
        <v>1433</v>
      </c>
      <c r="U1434" s="373" t="s">
        <v>1511</v>
      </c>
      <c r="V1434" s="376">
        <v>2</v>
      </c>
      <c r="X1434" s="270"/>
      <c r="Y1434" s="270"/>
      <c r="Z1434" s="376">
        <v>2</v>
      </c>
      <c r="AB1434" s="83"/>
      <c r="AC1434" s="83"/>
      <c r="AD1434" s="83"/>
      <c r="AE1434" s="83"/>
      <c r="AF1434" s="83"/>
      <c r="AG1434" s="83"/>
      <c r="AH1434" s="83"/>
      <c r="AI1434" s="83"/>
      <c r="AJ1434" s="83"/>
      <c r="AK1434" s="83"/>
      <c r="AL1434" s="83"/>
      <c r="AM1434" s="83"/>
      <c r="AN1434" s="83"/>
      <c r="AO1434" s="83"/>
      <c r="AP1434" s="83"/>
      <c r="AQ1434" s="83"/>
      <c r="AR1434" s="83"/>
      <c r="AS1434" s="83"/>
      <c r="AT1434" s="83"/>
      <c r="AU1434" s="83"/>
      <c r="AV1434" s="83"/>
      <c r="AW1434" s="83"/>
      <c r="AX1434" s="83"/>
      <c r="AY1434" s="83"/>
      <c r="AZ1434" s="83"/>
      <c r="BA1434" s="83"/>
      <c r="BB1434" s="83"/>
    </row>
    <row r="1435" spans="10:54" s="228" customFormat="1" x14ac:dyDescent="0.2">
      <c r="J1435" s="361"/>
      <c r="K1435" s="360"/>
      <c r="L1435" s="343"/>
      <c r="M1435" s="343"/>
      <c r="N1435" s="170"/>
      <c r="O1435" s="170"/>
      <c r="P1435" s="170"/>
      <c r="Q1435" s="170"/>
      <c r="R1435" s="170"/>
      <c r="S1435" s="170"/>
      <c r="T1435" s="327">
        <v>1434</v>
      </c>
      <c r="U1435" s="373" t="s">
        <v>1512</v>
      </c>
      <c r="V1435" s="376">
        <v>2</v>
      </c>
      <c r="X1435" s="270"/>
      <c r="Y1435" s="270"/>
      <c r="Z1435" s="376">
        <v>2</v>
      </c>
      <c r="AB1435" s="83"/>
      <c r="AC1435" s="83"/>
      <c r="AD1435" s="83"/>
      <c r="AE1435" s="83"/>
      <c r="AF1435" s="83"/>
      <c r="AG1435" s="83"/>
      <c r="AH1435" s="83"/>
      <c r="AI1435" s="83"/>
      <c r="AJ1435" s="83"/>
      <c r="AK1435" s="83"/>
      <c r="AL1435" s="83"/>
      <c r="AM1435" s="83"/>
      <c r="AN1435" s="83"/>
      <c r="AO1435" s="83"/>
      <c r="AP1435" s="83"/>
      <c r="AQ1435" s="83"/>
      <c r="AR1435" s="83"/>
      <c r="AS1435" s="83"/>
      <c r="AT1435" s="83"/>
      <c r="AU1435" s="83"/>
      <c r="AV1435" s="83"/>
      <c r="AW1435" s="83"/>
      <c r="AX1435" s="83"/>
      <c r="AY1435" s="83"/>
      <c r="AZ1435" s="83"/>
      <c r="BA1435" s="83"/>
      <c r="BB1435" s="83"/>
    </row>
    <row r="1436" spans="10:54" s="228" customFormat="1" x14ac:dyDescent="0.2">
      <c r="J1436" s="361"/>
      <c r="K1436" s="360"/>
      <c r="L1436" s="343"/>
      <c r="M1436" s="343"/>
      <c r="N1436" s="170"/>
      <c r="O1436" s="170"/>
      <c r="P1436" s="170"/>
      <c r="Q1436" s="170"/>
      <c r="R1436" s="170"/>
      <c r="S1436" s="170"/>
      <c r="T1436" s="327">
        <v>1435</v>
      </c>
      <c r="U1436" s="373" t="s">
        <v>1513</v>
      </c>
      <c r="V1436" s="376">
        <v>2</v>
      </c>
      <c r="X1436" s="270"/>
      <c r="Y1436" s="270"/>
      <c r="Z1436" s="376">
        <v>2</v>
      </c>
      <c r="AB1436" s="83"/>
      <c r="AC1436" s="83"/>
      <c r="AD1436" s="83"/>
      <c r="AE1436" s="83"/>
      <c r="AF1436" s="83"/>
      <c r="AG1436" s="83"/>
      <c r="AH1436" s="83"/>
      <c r="AI1436" s="83"/>
      <c r="AJ1436" s="83"/>
      <c r="AK1436" s="83"/>
      <c r="AL1436" s="83"/>
      <c r="AM1436" s="83"/>
      <c r="AN1436" s="83"/>
      <c r="AO1436" s="83"/>
      <c r="AP1436" s="83"/>
      <c r="AQ1436" s="83"/>
      <c r="AR1436" s="83"/>
      <c r="AS1436" s="83"/>
      <c r="AT1436" s="83"/>
      <c r="AU1436" s="83"/>
      <c r="AV1436" s="83"/>
      <c r="AW1436" s="83"/>
      <c r="AX1436" s="83"/>
      <c r="AY1436" s="83"/>
      <c r="AZ1436" s="83"/>
      <c r="BA1436" s="83"/>
      <c r="BB1436" s="83"/>
    </row>
    <row r="1437" spans="10:54" s="228" customFormat="1" x14ac:dyDescent="0.2">
      <c r="J1437" s="361"/>
      <c r="K1437" s="360"/>
      <c r="L1437" s="343"/>
      <c r="M1437" s="343"/>
      <c r="N1437" s="170"/>
      <c r="O1437" s="170"/>
      <c r="P1437" s="170"/>
      <c r="Q1437" s="170"/>
      <c r="R1437" s="170"/>
      <c r="S1437" s="170"/>
      <c r="T1437" s="327">
        <v>1436</v>
      </c>
      <c r="U1437" s="373" t="s">
        <v>1514</v>
      </c>
      <c r="V1437" s="376">
        <v>2</v>
      </c>
      <c r="X1437" s="270"/>
      <c r="Y1437" s="270"/>
      <c r="Z1437" s="376">
        <v>2</v>
      </c>
      <c r="AB1437" s="83"/>
      <c r="AC1437" s="83"/>
      <c r="AD1437" s="83"/>
      <c r="AE1437" s="83"/>
      <c r="AF1437" s="83"/>
      <c r="AG1437" s="83"/>
      <c r="AH1437" s="83"/>
      <c r="AI1437" s="83"/>
      <c r="AJ1437" s="83"/>
      <c r="AK1437" s="83"/>
      <c r="AL1437" s="83"/>
      <c r="AM1437" s="83"/>
      <c r="AN1437" s="83"/>
      <c r="AO1437" s="83"/>
      <c r="AP1437" s="83"/>
      <c r="AQ1437" s="83"/>
      <c r="AR1437" s="83"/>
      <c r="AS1437" s="83"/>
      <c r="AT1437" s="83"/>
      <c r="AU1437" s="83"/>
      <c r="AV1437" s="83"/>
      <c r="AW1437" s="83"/>
      <c r="AX1437" s="83"/>
      <c r="AY1437" s="83"/>
      <c r="AZ1437" s="83"/>
      <c r="BA1437" s="83"/>
      <c r="BB1437" s="83"/>
    </row>
    <row r="1438" spans="10:54" s="228" customFormat="1" x14ac:dyDescent="0.2">
      <c r="J1438" s="361"/>
      <c r="K1438" s="360"/>
      <c r="L1438" s="343"/>
      <c r="M1438" s="343"/>
      <c r="N1438" s="170"/>
      <c r="O1438" s="170"/>
      <c r="P1438" s="170"/>
      <c r="Q1438" s="170"/>
      <c r="R1438" s="170"/>
      <c r="S1438" s="170"/>
      <c r="T1438" s="327">
        <v>1437</v>
      </c>
      <c r="U1438" s="373" t="s">
        <v>1515</v>
      </c>
      <c r="V1438" s="376">
        <v>2</v>
      </c>
      <c r="X1438" s="270"/>
      <c r="Y1438" s="270"/>
      <c r="Z1438" s="376">
        <v>2</v>
      </c>
      <c r="AB1438" s="83"/>
      <c r="AC1438" s="83"/>
      <c r="AD1438" s="83"/>
      <c r="AE1438" s="83"/>
      <c r="AF1438" s="83"/>
      <c r="AG1438" s="83"/>
      <c r="AH1438" s="83"/>
      <c r="AI1438" s="83"/>
      <c r="AJ1438" s="83"/>
      <c r="AK1438" s="83"/>
      <c r="AL1438" s="83"/>
      <c r="AM1438" s="83"/>
      <c r="AN1438" s="83"/>
      <c r="AO1438" s="83"/>
      <c r="AP1438" s="83"/>
      <c r="AQ1438" s="83"/>
      <c r="AR1438" s="83"/>
      <c r="AS1438" s="83"/>
      <c r="AT1438" s="83"/>
      <c r="AU1438" s="83"/>
      <c r="AV1438" s="83"/>
      <c r="AW1438" s="83"/>
      <c r="AX1438" s="83"/>
      <c r="AY1438" s="83"/>
      <c r="AZ1438" s="83"/>
      <c r="BA1438" s="83"/>
      <c r="BB1438" s="83"/>
    </row>
    <row r="1439" spans="10:54" s="228" customFormat="1" x14ac:dyDescent="0.2">
      <c r="J1439" s="361"/>
      <c r="K1439" s="360"/>
      <c r="L1439" s="343"/>
      <c r="M1439" s="343"/>
      <c r="N1439" s="170"/>
      <c r="O1439" s="170"/>
      <c r="P1439" s="170"/>
      <c r="Q1439" s="170"/>
      <c r="R1439" s="170"/>
      <c r="S1439" s="170"/>
      <c r="T1439" s="327">
        <v>1438</v>
      </c>
      <c r="U1439" s="373" t="s">
        <v>1516</v>
      </c>
      <c r="V1439" s="376">
        <v>2</v>
      </c>
      <c r="X1439" s="270"/>
      <c r="Y1439" s="270"/>
      <c r="Z1439" s="376">
        <v>2</v>
      </c>
      <c r="AB1439" s="83"/>
      <c r="AC1439" s="83"/>
      <c r="AD1439" s="83"/>
      <c r="AE1439" s="83"/>
      <c r="AF1439" s="83"/>
      <c r="AG1439" s="83"/>
      <c r="AH1439" s="83"/>
      <c r="AI1439" s="83"/>
      <c r="AJ1439" s="83"/>
      <c r="AK1439" s="83"/>
      <c r="AL1439" s="83"/>
      <c r="AM1439" s="83"/>
      <c r="AN1439" s="83"/>
      <c r="AO1439" s="83"/>
      <c r="AP1439" s="83"/>
      <c r="AQ1439" s="83"/>
      <c r="AR1439" s="83"/>
      <c r="AS1439" s="83"/>
      <c r="AT1439" s="83"/>
      <c r="AU1439" s="83"/>
      <c r="AV1439" s="83"/>
      <c r="AW1439" s="83"/>
      <c r="AX1439" s="83"/>
      <c r="AY1439" s="83"/>
      <c r="AZ1439" s="83"/>
      <c r="BA1439" s="83"/>
      <c r="BB1439" s="83"/>
    </row>
    <row r="1440" spans="10:54" s="228" customFormat="1" x14ac:dyDescent="0.2">
      <c r="J1440" s="361"/>
      <c r="K1440" s="360"/>
      <c r="L1440" s="343"/>
      <c r="M1440" s="343"/>
      <c r="N1440" s="170"/>
      <c r="O1440" s="170"/>
      <c r="P1440" s="170"/>
      <c r="Q1440" s="170"/>
      <c r="R1440" s="170"/>
      <c r="S1440" s="170"/>
      <c r="T1440" s="327">
        <v>1439</v>
      </c>
      <c r="U1440" s="373" t="s">
        <v>1517</v>
      </c>
      <c r="V1440" s="376">
        <v>2</v>
      </c>
      <c r="X1440" s="270"/>
      <c r="Y1440" s="270"/>
      <c r="Z1440" s="376">
        <v>2</v>
      </c>
      <c r="AB1440" s="83"/>
      <c r="AC1440" s="83"/>
      <c r="AD1440" s="83"/>
      <c r="AE1440" s="83"/>
      <c r="AF1440" s="83"/>
      <c r="AG1440" s="83"/>
      <c r="AH1440" s="83"/>
      <c r="AI1440" s="83"/>
      <c r="AJ1440" s="83"/>
      <c r="AK1440" s="83"/>
      <c r="AL1440" s="83"/>
      <c r="AM1440" s="83"/>
      <c r="AN1440" s="83"/>
      <c r="AO1440" s="83"/>
      <c r="AP1440" s="83"/>
      <c r="AQ1440" s="83"/>
      <c r="AR1440" s="83"/>
      <c r="AS1440" s="83"/>
      <c r="AT1440" s="83"/>
      <c r="AU1440" s="83"/>
      <c r="AV1440" s="83"/>
      <c r="AW1440" s="83"/>
      <c r="AX1440" s="83"/>
      <c r="AY1440" s="83"/>
      <c r="AZ1440" s="83"/>
      <c r="BA1440" s="83"/>
      <c r="BB1440" s="83"/>
    </row>
    <row r="1441" spans="10:54" s="228" customFormat="1" x14ac:dyDescent="0.2">
      <c r="J1441" s="361"/>
      <c r="K1441" s="360"/>
      <c r="L1441" s="343"/>
      <c r="M1441" s="343"/>
      <c r="N1441" s="170"/>
      <c r="O1441" s="170"/>
      <c r="P1441" s="170"/>
      <c r="Q1441" s="170"/>
      <c r="R1441" s="170"/>
      <c r="S1441" s="170"/>
      <c r="T1441" s="327">
        <v>1440</v>
      </c>
      <c r="U1441" s="373" t="s">
        <v>1518</v>
      </c>
      <c r="V1441" s="376">
        <v>2</v>
      </c>
      <c r="X1441" s="270"/>
      <c r="Y1441" s="270"/>
      <c r="Z1441" s="376">
        <v>2</v>
      </c>
      <c r="AB1441" s="83"/>
      <c r="AC1441" s="83"/>
      <c r="AD1441" s="83"/>
      <c r="AE1441" s="83"/>
      <c r="AF1441" s="83"/>
      <c r="AG1441" s="83"/>
      <c r="AH1441" s="83"/>
      <c r="AI1441" s="83"/>
      <c r="AJ1441" s="83"/>
      <c r="AK1441" s="83"/>
      <c r="AL1441" s="83"/>
      <c r="AM1441" s="83"/>
      <c r="AN1441" s="83"/>
      <c r="AO1441" s="83"/>
      <c r="AP1441" s="83"/>
      <c r="AQ1441" s="83"/>
      <c r="AR1441" s="83"/>
      <c r="AS1441" s="83"/>
      <c r="AT1441" s="83"/>
      <c r="AU1441" s="83"/>
      <c r="AV1441" s="83"/>
      <c r="AW1441" s="83"/>
      <c r="AX1441" s="83"/>
      <c r="AY1441" s="83"/>
      <c r="AZ1441" s="83"/>
      <c r="BA1441" s="83"/>
      <c r="BB1441" s="83"/>
    </row>
    <row r="1442" spans="10:54" s="228" customFormat="1" x14ac:dyDescent="0.2">
      <c r="J1442" s="361"/>
      <c r="K1442" s="360"/>
      <c r="L1442" s="343"/>
      <c r="M1442" s="343"/>
      <c r="N1442" s="170"/>
      <c r="O1442" s="170"/>
      <c r="P1442" s="170"/>
      <c r="Q1442" s="170"/>
      <c r="R1442" s="170"/>
      <c r="S1442" s="170"/>
      <c r="T1442" s="327">
        <v>1441</v>
      </c>
      <c r="U1442" s="373" t="s">
        <v>1519</v>
      </c>
      <c r="V1442" s="376">
        <v>2</v>
      </c>
      <c r="X1442" s="270"/>
      <c r="Y1442" s="270"/>
      <c r="Z1442" s="376">
        <v>2</v>
      </c>
      <c r="AB1442" s="83"/>
      <c r="AC1442" s="83"/>
      <c r="AD1442" s="83"/>
      <c r="AE1442" s="83"/>
      <c r="AF1442" s="83"/>
      <c r="AG1442" s="83"/>
      <c r="AH1442" s="83"/>
      <c r="AI1442" s="83"/>
      <c r="AJ1442" s="83"/>
      <c r="AK1442" s="83"/>
      <c r="AL1442" s="83"/>
      <c r="AM1442" s="83"/>
      <c r="AN1442" s="83"/>
      <c r="AO1442" s="83"/>
      <c r="AP1442" s="83"/>
      <c r="AQ1442" s="83"/>
      <c r="AR1442" s="83"/>
      <c r="AS1442" s="83"/>
      <c r="AT1442" s="83"/>
      <c r="AU1442" s="83"/>
      <c r="AV1442" s="83"/>
      <c r="AW1442" s="83"/>
      <c r="AX1442" s="83"/>
      <c r="AY1442" s="83"/>
      <c r="AZ1442" s="83"/>
      <c r="BA1442" s="83"/>
      <c r="BB1442" s="83"/>
    </row>
    <row r="1443" spans="10:54" s="228" customFormat="1" x14ac:dyDescent="0.2">
      <c r="J1443" s="361"/>
      <c r="K1443" s="360"/>
      <c r="L1443" s="343"/>
      <c r="M1443" s="343"/>
      <c r="N1443" s="170"/>
      <c r="O1443" s="170"/>
      <c r="P1443" s="170"/>
      <c r="Q1443" s="170"/>
      <c r="R1443" s="170"/>
      <c r="S1443" s="170"/>
      <c r="T1443" s="327">
        <v>1442</v>
      </c>
      <c r="U1443" s="373" t="s">
        <v>1520</v>
      </c>
      <c r="V1443" s="376">
        <v>2</v>
      </c>
      <c r="X1443" s="270"/>
      <c r="Y1443" s="270"/>
      <c r="Z1443" s="376">
        <v>2</v>
      </c>
      <c r="AB1443" s="83"/>
      <c r="AC1443" s="83"/>
      <c r="AD1443" s="83"/>
      <c r="AE1443" s="83"/>
      <c r="AF1443" s="83"/>
      <c r="AG1443" s="83"/>
      <c r="AH1443" s="83"/>
      <c r="AI1443" s="83"/>
      <c r="AJ1443" s="83"/>
      <c r="AK1443" s="83"/>
      <c r="AL1443" s="83"/>
      <c r="AM1443" s="83"/>
      <c r="AN1443" s="83"/>
      <c r="AO1443" s="83"/>
      <c r="AP1443" s="83"/>
      <c r="AQ1443" s="83"/>
      <c r="AR1443" s="83"/>
      <c r="AS1443" s="83"/>
      <c r="AT1443" s="83"/>
      <c r="AU1443" s="83"/>
      <c r="AV1443" s="83"/>
      <c r="AW1443" s="83"/>
      <c r="AX1443" s="83"/>
      <c r="AY1443" s="83"/>
      <c r="AZ1443" s="83"/>
      <c r="BA1443" s="83"/>
      <c r="BB1443" s="83"/>
    </row>
    <row r="1444" spans="10:54" s="228" customFormat="1" x14ac:dyDescent="0.2">
      <c r="J1444" s="361"/>
      <c r="K1444" s="360"/>
      <c r="L1444" s="343"/>
      <c r="M1444" s="343"/>
      <c r="N1444" s="170"/>
      <c r="O1444" s="170"/>
      <c r="P1444" s="170"/>
      <c r="Q1444" s="170"/>
      <c r="R1444" s="170"/>
      <c r="S1444" s="170"/>
      <c r="T1444" s="327">
        <v>1443</v>
      </c>
      <c r="U1444" s="373" t="s">
        <v>1521</v>
      </c>
      <c r="V1444" s="376">
        <v>2</v>
      </c>
      <c r="X1444" s="270"/>
      <c r="Y1444" s="270"/>
      <c r="Z1444" s="376">
        <v>2</v>
      </c>
      <c r="AB1444" s="83"/>
      <c r="AC1444" s="83"/>
      <c r="AD1444" s="83"/>
      <c r="AE1444" s="83"/>
      <c r="AF1444" s="83"/>
      <c r="AG1444" s="83"/>
      <c r="AH1444" s="83"/>
      <c r="AI1444" s="83"/>
      <c r="AJ1444" s="83"/>
      <c r="AK1444" s="83"/>
      <c r="AL1444" s="83"/>
      <c r="AM1444" s="83"/>
      <c r="AN1444" s="83"/>
      <c r="AO1444" s="83"/>
      <c r="AP1444" s="83"/>
      <c r="AQ1444" s="83"/>
      <c r="AR1444" s="83"/>
      <c r="AS1444" s="83"/>
      <c r="AT1444" s="83"/>
      <c r="AU1444" s="83"/>
      <c r="AV1444" s="83"/>
      <c r="AW1444" s="83"/>
      <c r="AX1444" s="83"/>
      <c r="AY1444" s="83"/>
      <c r="AZ1444" s="83"/>
      <c r="BA1444" s="83"/>
      <c r="BB1444" s="83"/>
    </row>
    <row r="1445" spans="10:54" s="228" customFormat="1" x14ac:dyDescent="0.2">
      <c r="J1445" s="361"/>
      <c r="K1445" s="360"/>
      <c r="L1445" s="343"/>
      <c r="M1445" s="343"/>
      <c r="N1445" s="170"/>
      <c r="O1445" s="170"/>
      <c r="P1445" s="170"/>
      <c r="Q1445" s="170"/>
      <c r="R1445" s="170"/>
      <c r="S1445" s="170"/>
      <c r="T1445" s="327">
        <v>1444</v>
      </c>
      <c r="U1445" s="373" t="s">
        <v>1522</v>
      </c>
      <c r="V1445" s="376">
        <v>2</v>
      </c>
      <c r="X1445" s="270"/>
      <c r="Y1445" s="270"/>
      <c r="Z1445" s="376">
        <v>2</v>
      </c>
      <c r="AB1445" s="83"/>
      <c r="AC1445" s="83"/>
      <c r="AD1445" s="83"/>
      <c r="AE1445" s="83"/>
      <c r="AF1445" s="83"/>
      <c r="AG1445" s="83"/>
      <c r="AH1445" s="83"/>
      <c r="AI1445" s="83"/>
      <c r="AJ1445" s="83"/>
      <c r="AK1445" s="83"/>
      <c r="AL1445" s="83"/>
      <c r="AM1445" s="83"/>
      <c r="AN1445" s="83"/>
      <c r="AO1445" s="83"/>
      <c r="AP1445" s="83"/>
      <c r="AQ1445" s="83"/>
      <c r="AR1445" s="83"/>
      <c r="AS1445" s="83"/>
      <c r="AT1445" s="83"/>
      <c r="AU1445" s="83"/>
      <c r="AV1445" s="83"/>
      <c r="AW1445" s="83"/>
      <c r="AX1445" s="83"/>
      <c r="AY1445" s="83"/>
      <c r="AZ1445" s="83"/>
      <c r="BA1445" s="83"/>
      <c r="BB1445" s="83"/>
    </row>
    <row r="1446" spans="10:54" s="228" customFormat="1" x14ac:dyDescent="0.2">
      <c r="J1446" s="361"/>
      <c r="K1446" s="360"/>
      <c r="L1446" s="343"/>
      <c r="M1446" s="343"/>
      <c r="N1446" s="170"/>
      <c r="O1446" s="170"/>
      <c r="P1446" s="170"/>
      <c r="Q1446" s="170"/>
      <c r="R1446" s="170"/>
      <c r="S1446" s="170"/>
      <c r="T1446" s="327">
        <v>1445</v>
      </c>
      <c r="U1446" s="373" t="s">
        <v>1523</v>
      </c>
      <c r="V1446" s="376">
        <v>2</v>
      </c>
      <c r="X1446" s="270"/>
      <c r="Y1446" s="270"/>
      <c r="Z1446" s="376">
        <v>2</v>
      </c>
      <c r="AB1446" s="83"/>
      <c r="AC1446" s="83"/>
      <c r="AD1446" s="83"/>
      <c r="AE1446" s="83"/>
      <c r="AF1446" s="83"/>
      <c r="AG1446" s="83"/>
      <c r="AH1446" s="83"/>
      <c r="AI1446" s="83"/>
      <c r="AJ1446" s="83"/>
      <c r="AK1446" s="83"/>
      <c r="AL1446" s="83"/>
      <c r="AM1446" s="83"/>
      <c r="AN1446" s="83"/>
      <c r="AO1446" s="83"/>
      <c r="AP1446" s="83"/>
      <c r="AQ1446" s="83"/>
      <c r="AR1446" s="83"/>
      <c r="AS1446" s="83"/>
      <c r="AT1446" s="83"/>
      <c r="AU1446" s="83"/>
      <c r="AV1446" s="83"/>
      <c r="AW1446" s="83"/>
      <c r="AX1446" s="83"/>
      <c r="AY1446" s="83"/>
      <c r="AZ1446" s="83"/>
      <c r="BA1446" s="83"/>
      <c r="BB1446" s="83"/>
    </row>
    <row r="1447" spans="10:54" s="228" customFormat="1" x14ac:dyDescent="0.2">
      <c r="J1447" s="361"/>
      <c r="K1447" s="360"/>
      <c r="L1447" s="343"/>
      <c r="M1447" s="343"/>
      <c r="N1447" s="170"/>
      <c r="O1447" s="170"/>
      <c r="P1447" s="170"/>
      <c r="Q1447" s="170"/>
      <c r="R1447" s="170"/>
      <c r="S1447" s="170"/>
      <c r="T1447" s="327">
        <v>1446</v>
      </c>
      <c r="U1447" s="373" t="s">
        <v>1524</v>
      </c>
      <c r="V1447" s="376">
        <v>2</v>
      </c>
      <c r="X1447" s="270"/>
      <c r="Y1447" s="270"/>
      <c r="Z1447" s="376">
        <v>2</v>
      </c>
      <c r="AB1447" s="83"/>
      <c r="AC1447" s="83"/>
      <c r="AD1447" s="83"/>
      <c r="AE1447" s="83"/>
      <c r="AF1447" s="83"/>
      <c r="AG1447" s="83"/>
      <c r="AH1447" s="83"/>
      <c r="AI1447" s="83"/>
      <c r="AJ1447" s="83"/>
      <c r="AK1447" s="83"/>
      <c r="AL1447" s="83"/>
      <c r="AM1447" s="83"/>
      <c r="AN1447" s="83"/>
      <c r="AO1447" s="83"/>
      <c r="AP1447" s="83"/>
      <c r="AQ1447" s="83"/>
      <c r="AR1447" s="83"/>
      <c r="AS1447" s="83"/>
      <c r="AT1447" s="83"/>
      <c r="AU1447" s="83"/>
      <c r="AV1447" s="83"/>
      <c r="AW1447" s="83"/>
      <c r="AX1447" s="83"/>
      <c r="AY1447" s="83"/>
      <c r="AZ1447" s="83"/>
      <c r="BA1447" s="83"/>
      <c r="BB1447" s="83"/>
    </row>
    <row r="1448" spans="10:54" s="228" customFormat="1" x14ac:dyDescent="0.2">
      <c r="J1448" s="361"/>
      <c r="K1448" s="360"/>
      <c r="L1448" s="343"/>
      <c r="M1448" s="343"/>
      <c r="N1448" s="170"/>
      <c r="O1448" s="170"/>
      <c r="P1448" s="170"/>
      <c r="Q1448" s="170"/>
      <c r="R1448" s="170"/>
      <c r="S1448" s="170"/>
      <c r="T1448" s="327">
        <v>1447</v>
      </c>
      <c r="U1448" s="373" t="s">
        <v>1525</v>
      </c>
      <c r="V1448" s="376">
        <v>2</v>
      </c>
      <c r="X1448" s="270"/>
      <c r="Y1448" s="270"/>
      <c r="Z1448" s="376">
        <v>2</v>
      </c>
      <c r="AB1448" s="83"/>
      <c r="AC1448" s="83"/>
      <c r="AD1448" s="83"/>
      <c r="AE1448" s="83"/>
      <c r="AF1448" s="83"/>
      <c r="AG1448" s="83"/>
      <c r="AH1448" s="83"/>
      <c r="AI1448" s="83"/>
      <c r="AJ1448" s="83"/>
      <c r="AK1448" s="83"/>
      <c r="AL1448" s="83"/>
      <c r="AM1448" s="83"/>
      <c r="AN1448" s="83"/>
      <c r="AO1448" s="83"/>
      <c r="AP1448" s="83"/>
      <c r="AQ1448" s="83"/>
      <c r="AR1448" s="83"/>
      <c r="AS1448" s="83"/>
      <c r="AT1448" s="83"/>
      <c r="AU1448" s="83"/>
      <c r="AV1448" s="83"/>
      <c r="AW1448" s="83"/>
      <c r="AX1448" s="83"/>
      <c r="AY1448" s="83"/>
      <c r="AZ1448" s="83"/>
      <c r="BA1448" s="83"/>
      <c r="BB1448" s="83"/>
    </row>
    <row r="1449" spans="10:54" s="228" customFormat="1" x14ac:dyDescent="0.2">
      <c r="J1449" s="361"/>
      <c r="K1449" s="360"/>
      <c r="L1449" s="343"/>
      <c r="M1449" s="343"/>
      <c r="N1449" s="170"/>
      <c r="O1449" s="170"/>
      <c r="P1449" s="170"/>
      <c r="Q1449" s="170"/>
      <c r="R1449" s="170"/>
      <c r="S1449" s="170"/>
      <c r="T1449" s="327">
        <v>1448</v>
      </c>
      <c r="U1449" s="373" t="s">
        <v>1526</v>
      </c>
      <c r="V1449" s="376">
        <v>2</v>
      </c>
      <c r="X1449" s="270"/>
      <c r="Y1449" s="270"/>
      <c r="Z1449" s="376">
        <v>2</v>
      </c>
      <c r="AB1449" s="83"/>
      <c r="AC1449" s="83"/>
      <c r="AD1449" s="83"/>
      <c r="AE1449" s="83"/>
      <c r="AF1449" s="83"/>
      <c r="AG1449" s="83"/>
      <c r="AH1449" s="83"/>
      <c r="AI1449" s="83"/>
      <c r="AJ1449" s="83"/>
      <c r="AK1449" s="83"/>
      <c r="AL1449" s="83"/>
      <c r="AM1449" s="83"/>
      <c r="AN1449" s="83"/>
      <c r="AO1449" s="83"/>
      <c r="AP1449" s="83"/>
      <c r="AQ1449" s="83"/>
      <c r="AR1449" s="83"/>
      <c r="AS1449" s="83"/>
      <c r="AT1449" s="83"/>
      <c r="AU1449" s="83"/>
      <c r="AV1449" s="83"/>
      <c r="AW1449" s="83"/>
      <c r="AX1449" s="83"/>
      <c r="AY1449" s="83"/>
      <c r="AZ1449" s="83"/>
      <c r="BA1449" s="83"/>
      <c r="BB1449" s="83"/>
    </row>
    <row r="1450" spans="10:54" s="228" customFormat="1" x14ac:dyDescent="0.2">
      <c r="J1450" s="361"/>
      <c r="K1450" s="360"/>
      <c r="L1450" s="343"/>
      <c r="M1450" s="343"/>
      <c r="N1450" s="170"/>
      <c r="O1450" s="170"/>
      <c r="P1450" s="170"/>
      <c r="Q1450" s="170"/>
      <c r="R1450" s="170"/>
      <c r="S1450" s="170"/>
      <c r="T1450" s="327">
        <v>1449</v>
      </c>
      <c r="U1450" s="373" t="s">
        <v>1527</v>
      </c>
      <c r="V1450" s="376">
        <v>2</v>
      </c>
      <c r="X1450" s="270"/>
      <c r="Y1450" s="270"/>
      <c r="Z1450" s="376">
        <v>2</v>
      </c>
      <c r="AB1450" s="83"/>
      <c r="AC1450" s="83"/>
      <c r="AD1450" s="83"/>
      <c r="AE1450" s="83"/>
      <c r="AF1450" s="83"/>
      <c r="AG1450" s="83"/>
      <c r="AH1450" s="83"/>
      <c r="AI1450" s="83"/>
      <c r="AJ1450" s="83"/>
      <c r="AK1450" s="83"/>
      <c r="AL1450" s="83"/>
      <c r="AM1450" s="83"/>
      <c r="AN1450" s="83"/>
      <c r="AO1450" s="83"/>
      <c r="AP1450" s="83"/>
      <c r="AQ1450" s="83"/>
      <c r="AR1450" s="83"/>
      <c r="AS1450" s="83"/>
      <c r="AT1450" s="83"/>
      <c r="AU1450" s="83"/>
      <c r="AV1450" s="83"/>
      <c r="AW1450" s="83"/>
      <c r="AX1450" s="83"/>
      <c r="AY1450" s="83"/>
      <c r="AZ1450" s="83"/>
      <c r="BA1450" s="83"/>
      <c r="BB1450" s="83"/>
    </row>
    <row r="1451" spans="10:54" s="228" customFormat="1" x14ac:dyDescent="0.2">
      <c r="J1451" s="361"/>
      <c r="K1451" s="360"/>
      <c r="L1451" s="343"/>
      <c r="M1451" s="343"/>
      <c r="N1451" s="170"/>
      <c r="O1451" s="170"/>
      <c r="P1451" s="170"/>
      <c r="Q1451" s="170"/>
      <c r="R1451" s="170"/>
      <c r="S1451" s="170"/>
      <c r="T1451" s="327">
        <v>1450</v>
      </c>
      <c r="U1451" s="373" t="s">
        <v>1528</v>
      </c>
      <c r="V1451" s="376">
        <v>2</v>
      </c>
      <c r="X1451" s="270"/>
      <c r="Y1451" s="270"/>
      <c r="Z1451" s="376">
        <v>2</v>
      </c>
      <c r="AB1451" s="83"/>
      <c r="AC1451" s="83"/>
      <c r="AD1451" s="83"/>
      <c r="AE1451" s="83"/>
      <c r="AF1451" s="83"/>
      <c r="AG1451" s="83"/>
      <c r="AH1451" s="83"/>
      <c r="AI1451" s="83"/>
      <c r="AJ1451" s="83"/>
      <c r="AK1451" s="83"/>
      <c r="AL1451" s="83"/>
      <c r="AM1451" s="83"/>
      <c r="AN1451" s="83"/>
      <c r="AO1451" s="83"/>
      <c r="AP1451" s="83"/>
      <c r="AQ1451" s="83"/>
      <c r="AR1451" s="83"/>
      <c r="AS1451" s="83"/>
      <c r="AT1451" s="83"/>
      <c r="AU1451" s="83"/>
      <c r="AV1451" s="83"/>
      <c r="AW1451" s="83"/>
      <c r="AX1451" s="83"/>
      <c r="AY1451" s="83"/>
      <c r="AZ1451" s="83"/>
      <c r="BA1451" s="83"/>
      <c r="BB1451" s="83"/>
    </row>
    <row r="1452" spans="10:54" s="228" customFormat="1" x14ac:dyDescent="0.2">
      <c r="J1452" s="361"/>
      <c r="K1452" s="360"/>
      <c r="L1452" s="343"/>
      <c r="M1452" s="343"/>
      <c r="N1452" s="170"/>
      <c r="O1452" s="170"/>
      <c r="P1452" s="170"/>
      <c r="Q1452" s="170"/>
      <c r="R1452" s="170"/>
      <c r="S1452" s="170"/>
      <c r="T1452" s="327">
        <v>1451</v>
      </c>
      <c r="U1452" s="373" t="s">
        <v>1529</v>
      </c>
      <c r="V1452" s="376">
        <v>2</v>
      </c>
      <c r="X1452" s="270"/>
      <c r="Y1452" s="270"/>
      <c r="Z1452" s="376">
        <v>2</v>
      </c>
      <c r="AB1452" s="83"/>
      <c r="AC1452" s="83"/>
      <c r="AD1452" s="83"/>
      <c r="AE1452" s="83"/>
      <c r="AF1452" s="83"/>
      <c r="AG1452" s="83"/>
      <c r="AH1452" s="83"/>
      <c r="AI1452" s="83"/>
      <c r="AJ1452" s="83"/>
      <c r="AK1452" s="83"/>
      <c r="AL1452" s="83"/>
      <c r="AM1452" s="83"/>
      <c r="AN1452" s="83"/>
      <c r="AO1452" s="83"/>
      <c r="AP1452" s="83"/>
      <c r="AQ1452" s="83"/>
      <c r="AR1452" s="83"/>
      <c r="AS1452" s="83"/>
      <c r="AT1452" s="83"/>
      <c r="AU1452" s="83"/>
      <c r="AV1452" s="83"/>
      <c r="AW1452" s="83"/>
      <c r="AX1452" s="83"/>
      <c r="AY1452" s="83"/>
      <c r="AZ1452" s="83"/>
      <c r="BA1452" s="83"/>
      <c r="BB1452" s="83"/>
    </row>
    <row r="1453" spans="10:54" s="228" customFormat="1" x14ac:dyDescent="0.2">
      <c r="J1453" s="361"/>
      <c r="K1453" s="360"/>
      <c r="L1453" s="343"/>
      <c r="M1453" s="343"/>
      <c r="N1453" s="170"/>
      <c r="O1453" s="170"/>
      <c r="P1453" s="170"/>
      <c r="Q1453" s="170"/>
      <c r="R1453" s="170"/>
      <c r="S1453" s="170"/>
      <c r="T1453" s="327">
        <v>1452</v>
      </c>
      <c r="U1453" s="373" t="s">
        <v>1530</v>
      </c>
      <c r="V1453" s="376">
        <v>2</v>
      </c>
      <c r="X1453" s="270"/>
      <c r="Y1453" s="270"/>
      <c r="Z1453" s="376">
        <v>2</v>
      </c>
      <c r="AB1453" s="83"/>
      <c r="AC1453" s="83"/>
      <c r="AD1453" s="83"/>
      <c r="AE1453" s="83"/>
      <c r="AF1453" s="83"/>
      <c r="AG1453" s="83"/>
      <c r="AH1453" s="83"/>
      <c r="AI1453" s="83"/>
      <c r="AJ1453" s="83"/>
      <c r="AK1453" s="83"/>
      <c r="AL1453" s="83"/>
      <c r="AM1453" s="83"/>
      <c r="AN1453" s="83"/>
      <c r="AO1453" s="83"/>
      <c r="AP1453" s="83"/>
      <c r="AQ1453" s="83"/>
      <c r="AR1453" s="83"/>
      <c r="AS1453" s="83"/>
      <c r="AT1453" s="83"/>
      <c r="AU1453" s="83"/>
      <c r="AV1453" s="83"/>
      <c r="AW1453" s="83"/>
      <c r="AX1453" s="83"/>
      <c r="AY1453" s="83"/>
      <c r="AZ1453" s="83"/>
      <c r="BA1453" s="83"/>
      <c r="BB1453" s="83"/>
    </row>
    <row r="1454" spans="10:54" s="228" customFormat="1" x14ac:dyDescent="0.2">
      <c r="J1454" s="361"/>
      <c r="K1454" s="360"/>
      <c r="L1454" s="343"/>
      <c r="M1454" s="343"/>
      <c r="N1454" s="170"/>
      <c r="O1454" s="170"/>
      <c r="P1454" s="170"/>
      <c r="Q1454" s="170"/>
      <c r="R1454" s="170"/>
      <c r="S1454" s="170"/>
      <c r="T1454" s="327">
        <v>1453</v>
      </c>
      <c r="U1454" s="373" t="s">
        <v>1531</v>
      </c>
      <c r="V1454" s="376">
        <v>2</v>
      </c>
      <c r="X1454" s="270"/>
      <c r="Y1454" s="270"/>
      <c r="Z1454" s="376">
        <v>2</v>
      </c>
      <c r="AB1454" s="83"/>
      <c r="AC1454" s="83"/>
      <c r="AD1454" s="83"/>
      <c r="AE1454" s="83"/>
      <c r="AF1454" s="83"/>
      <c r="AG1454" s="83"/>
      <c r="AH1454" s="83"/>
      <c r="AI1454" s="83"/>
      <c r="AJ1454" s="83"/>
      <c r="AK1454" s="83"/>
      <c r="AL1454" s="83"/>
      <c r="AM1454" s="83"/>
      <c r="AN1454" s="83"/>
      <c r="AO1454" s="83"/>
      <c r="AP1454" s="83"/>
      <c r="AQ1454" s="83"/>
      <c r="AR1454" s="83"/>
      <c r="AS1454" s="83"/>
      <c r="AT1454" s="83"/>
      <c r="AU1454" s="83"/>
      <c r="AV1454" s="83"/>
      <c r="AW1454" s="83"/>
      <c r="AX1454" s="83"/>
      <c r="AY1454" s="83"/>
      <c r="AZ1454" s="83"/>
      <c r="BA1454" s="83"/>
      <c r="BB1454" s="83"/>
    </row>
    <row r="1455" spans="10:54" s="228" customFormat="1" x14ac:dyDescent="0.2">
      <c r="J1455" s="361"/>
      <c r="K1455" s="360"/>
      <c r="L1455" s="343"/>
      <c r="M1455" s="343"/>
      <c r="N1455" s="170"/>
      <c r="O1455" s="170"/>
      <c r="P1455" s="170"/>
      <c r="Q1455" s="170"/>
      <c r="R1455" s="170"/>
      <c r="S1455" s="170"/>
      <c r="T1455" s="327">
        <v>1454</v>
      </c>
      <c r="U1455" s="373" t="s">
        <v>1532</v>
      </c>
      <c r="V1455" s="376">
        <v>2</v>
      </c>
      <c r="X1455" s="270"/>
      <c r="Y1455" s="270"/>
      <c r="Z1455" s="376">
        <v>2</v>
      </c>
      <c r="AB1455" s="83"/>
      <c r="AC1455" s="83"/>
      <c r="AD1455" s="83"/>
      <c r="AE1455" s="83"/>
      <c r="AF1455" s="83"/>
      <c r="AG1455" s="83"/>
      <c r="AH1455" s="83"/>
      <c r="AI1455" s="83"/>
      <c r="AJ1455" s="83"/>
      <c r="AK1455" s="83"/>
      <c r="AL1455" s="83"/>
      <c r="AM1455" s="83"/>
      <c r="AN1455" s="83"/>
      <c r="AO1455" s="83"/>
      <c r="AP1455" s="83"/>
      <c r="AQ1455" s="83"/>
      <c r="AR1455" s="83"/>
      <c r="AS1455" s="83"/>
      <c r="AT1455" s="83"/>
      <c r="AU1455" s="83"/>
      <c r="AV1455" s="83"/>
      <c r="AW1455" s="83"/>
      <c r="AX1455" s="83"/>
      <c r="AY1455" s="83"/>
      <c r="AZ1455" s="83"/>
      <c r="BA1455" s="83"/>
      <c r="BB1455" s="83"/>
    </row>
    <row r="1456" spans="10:54" s="228" customFormat="1" x14ac:dyDescent="0.2">
      <c r="J1456" s="361"/>
      <c r="K1456" s="360"/>
      <c r="L1456" s="343"/>
      <c r="M1456" s="343"/>
      <c r="N1456" s="170"/>
      <c r="O1456" s="170"/>
      <c r="P1456" s="170"/>
      <c r="Q1456" s="170"/>
      <c r="R1456" s="170"/>
      <c r="S1456" s="170"/>
      <c r="T1456" s="327">
        <v>1455</v>
      </c>
      <c r="U1456" s="373" t="s">
        <v>1533</v>
      </c>
      <c r="V1456" s="376">
        <v>2</v>
      </c>
      <c r="X1456" s="270"/>
      <c r="Y1456" s="270"/>
      <c r="Z1456" s="376">
        <v>2</v>
      </c>
      <c r="AB1456" s="83"/>
      <c r="AC1456" s="83"/>
      <c r="AD1456" s="83"/>
      <c r="AE1456" s="83"/>
      <c r="AF1456" s="83"/>
      <c r="AG1456" s="83"/>
      <c r="AH1456" s="83"/>
      <c r="AI1456" s="83"/>
      <c r="AJ1456" s="83"/>
      <c r="AK1456" s="83"/>
      <c r="AL1456" s="83"/>
      <c r="AM1456" s="83"/>
      <c r="AN1456" s="83"/>
      <c r="AO1456" s="83"/>
      <c r="AP1456" s="83"/>
      <c r="AQ1456" s="83"/>
      <c r="AR1456" s="83"/>
      <c r="AS1456" s="83"/>
      <c r="AT1456" s="83"/>
      <c r="AU1456" s="83"/>
      <c r="AV1456" s="83"/>
      <c r="AW1456" s="83"/>
      <c r="AX1456" s="83"/>
      <c r="AY1456" s="83"/>
      <c r="AZ1456" s="83"/>
      <c r="BA1456" s="83"/>
      <c r="BB1456" s="83"/>
    </row>
    <row r="1457" spans="10:54" s="228" customFormat="1" x14ac:dyDescent="0.2">
      <c r="J1457" s="361"/>
      <c r="K1457" s="360"/>
      <c r="L1457" s="343"/>
      <c r="M1457" s="343"/>
      <c r="N1457" s="170"/>
      <c r="O1457" s="170"/>
      <c r="P1457" s="170"/>
      <c r="Q1457" s="170"/>
      <c r="R1457" s="170"/>
      <c r="S1457" s="170"/>
      <c r="T1457" s="327">
        <v>1456</v>
      </c>
      <c r="U1457" s="373" t="s">
        <v>1534</v>
      </c>
      <c r="V1457" s="376">
        <v>2</v>
      </c>
      <c r="X1457" s="270"/>
      <c r="Y1457" s="270"/>
      <c r="Z1457" s="376">
        <v>2</v>
      </c>
      <c r="AB1457" s="83"/>
      <c r="AC1457" s="83"/>
      <c r="AD1457" s="83"/>
      <c r="AE1457" s="83"/>
      <c r="AF1457" s="83"/>
      <c r="AG1457" s="83"/>
      <c r="AH1457" s="83"/>
      <c r="AI1457" s="83"/>
      <c r="AJ1457" s="83"/>
      <c r="AK1457" s="83"/>
      <c r="AL1457" s="83"/>
      <c r="AM1457" s="83"/>
      <c r="AN1457" s="83"/>
      <c r="AO1457" s="83"/>
      <c r="AP1457" s="83"/>
      <c r="AQ1457" s="83"/>
      <c r="AR1457" s="83"/>
      <c r="AS1457" s="83"/>
      <c r="AT1457" s="83"/>
      <c r="AU1457" s="83"/>
      <c r="AV1457" s="83"/>
      <c r="AW1457" s="83"/>
      <c r="AX1457" s="83"/>
      <c r="AY1457" s="83"/>
      <c r="AZ1457" s="83"/>
      <c r="BA1457" s="83"/>
      <c r="BB1457" s="83"/>
    </row>
    <row r="1458" spans="10:54" s="228" customFormat="1" x14ac:dyDescent="0.2">
      <c r="J1458" s="361"/>
      <c r="K1458" s="360"/>
      <c r="L1458" s="343"/>
      <c r="M1458" s="343"/>
      <c r="N1458" s="170"/>
      <c r="O1458" s="170"/>
      <c r="P1458" s="170"/>
      <c r="Q1458" s="170"/>
      <c r="R1458" s="170"/>
      <c r="S1458" s="170"/>
      <c r="T1458" s="327">
        <v>1457</v>
      </c>
      <c r="U1458" s="373" t="s">
        <v>1535</v>
      </c>
      <c r="V1458" s="376">
        <v>2</v>
      </c>
      <c r="X1458" s="270"/>
      <c r="Y1458" s="270"/>
      <c r="Z1458" s="376">
        <v>2</v>
      </c>
      <c r="AB1458" s="83"/>
      <c r="AC1458" s="83"/>
      <c r="AD1458" s="83"/>
      <c r="AE1458" s="83"/>
      <c r="AF1458" s="83"/>
      <c r="AG1458" s="83"/>
      <c r="AH1458" s="83"/>
      <c r="AI1458" s="83"/>
      <c r="AJ1458" s="83"/>
      <c r="AK1458" s="83"/>
      <c r="AL1458" s="83"/>
      <c r="AM1458" s="83"/>
      <c r="AN1458" s="83"/>
      <c r="AO1458" s="83"/>
      <c r="AP1458" s="83"/>
      <c r="AQ1458" s="83"/>
      <c r="AR1458" s="83"/>
      <c r="AS1458" s="83"/>
      <c r="AT1458" s="83"/>
      <c r="AU1458" s="83"/>
      <c r="AV1458" s="83"/>
      <c r="AW1458" s="83"/>
      <c r="AX1458" s="83"/>
      <c r="AY1458" s="83"/>
      <c r="AZ1458" s="83"/>
      <c r="BA1458" s="83"/>
      <c r="BB1458" s="83"/>
    </row>
    <row r="1459" spans="10:54" s="228" customFormat="1" x14ac:dyDescent="0.2">
      <c r="J1459" s="361"/>
      <c r="K1459" s="360"/>
      <c r="L1459" s="343"/>
      <c r="M1459" s="343"/>
      <c r="N1459" s="170"/>
      <c r="O1459" s="170"/>
      <c r="P1459" s="170"/>
      <c r="Q1459" s="170"/>
      <c r="R1459" s="170"/>
      <c r="S1459" s="170"/>
      <c r="T1459" s="327">
        <v>1458</v>
      </c>
      <c r="U1459" s="373" t="s">
        <v>1536</v>
      </c>
      <c r="V1459" s="376">
        <v>2</v>
      </c>
      <c r="X1459" s="270"/>
      <c r="Y1459" s="270"/>
      <c r="Z1459" s="376">
        <v>2</v>
      </c>
      <c r="AB1459" s="83"/>
      <c r="AC1459" s="83"/>
      <c r="AD1459" s="83"/>
      <c r="AE1459" s="83"/>
      <c r="AF1459" s="83"/>
      <c r="AG1459" s="83"/>
      <c r="AH1459" s="83"/>
      <c r="AI1459" s="83"/>
      <c r="AJ1459" s="83"/>
      <c r="AK1459" s="83"/>
      <c r="AL1459" s="83"/>
      <c r="AM1459" s="83"/>
      <c r="AN1459" s="83"/>
      <c r="AO1459" s="83"/>
      <c r="AP1459" s="83"/>
      <c r="AQ1459" s="83"/>
      <c r="AR1459" s="83"/>
      <c r="AS1459" s="83"/>
      <c r="AT1459" s="83"/>
      <c r="AU1459" s="83"/>
      <c r="AV1459" s="83"/>
      <c r="AW1459" s="83"/>
      <c r="AX1459" s="83"/>
      <c r="AY1459" s="83"/>
      <c r="AZ1459" s="83"/>
      <c r="BA1459" s="83"/>
      <c r="BB1459" s="83"/>
    </row>
    <row r="1460" spans="10:54" s="228" customFormat="1" x14ac:dyDescent="0.2">
      <c r="J1460" s="361"/>
      <c r="K1460" s="360"/>
      <c r="L1460" s="343"/>
      <c r="M1460" s="343"/>
      <c r="N1460" s="170"/>
      <c r="O1460" s="170"/>
      <c r="P1460" s="170"/>
      <c r="Q1460" s="170"/>
      <c r="R1460" s="170"/>
      <c r="S1460" s="170"/>
      <c r="T1460" s="327">
        <v>1459</v>
      </c>
      <c r="U1460" s="373" t="s">
        <v>1537</v>
      </c>
      <c r="V1460" s="376">
        <v>2</v>
      </c>
      <c r="X1460" s="270"/>
      <c r="Y1460" s="270"/>
      <c r="Z1460" s="376">
        <v>2</v>
      </c>
      <c r="AB1460" s="83"/>
      <c r="AC1460" s="83"/>
      <c r="AD1460" s="83"/>
      <c r="AE1460" s="83"/>
      <c r="AF1460" s="83"/>
      <c r="AG1460" s="83"/>
      <c r="AH1460" s="83"/>
      <c r="AI1460" s="83"/>
      <c r="AJ1460" s="83"/>
      <c r="AK1460" s="83"/>
      <c r="AL1460" s="83"/>
      <c r="AM1460" s="83"/>
      <c r="AN1460" s="83"/>
      <c r="AO1460" s="83"/>
      <c r="AP1460" s="83"/>
      <c r="AQ1460" s="83"/>
      <c r="AR1460" s="83"/>
      <c r="AS1460" s="83"/>
      <c r="AT1460" s="83"/>
      <c r="AU1460" s="83"/>
      <c r="AV1460" s="83"/>
      <c r="AW1460" s="83"/>
      <c r="AX1460" s="83"/>
      <c r="AY1460" s="83"/>
      <c r="AZ1460" s="83"/>
      <c r="BA1460" s="83"/>
      <c r="BB1460" s="83"/>
    </row>
    <row r="1461" spans="10:54" s="228" customFormat="1" x14ac:dyDescent="0.2">
      <c r="J1461" s="361"/>
      <c r="K1461" s="360"/>
      <c r="L1461" s="343"/>
      <c r="M1461" s="343"/>
      <c r="N1461" s="170"/>
      <c r="O1461" s="170"/>
      <c r="P1461" s="170"/>
      <c r="Q1461" s="170"/>
      <c r="R1461" s="170"/>
      <c r="S1461" s="170"/>
      <c r="T1461" s="327">
        <v>1460</v>
      </c>
      <c r="U1461" s="373" t="s">
        <v>1538</v>
      </c>
      <c r="V1461" s="376">
        <v>2</v>
      </c>
      <c r="X1461" s="270"/>
      <c r="Y1461" s="270"/>
      <c r="Z1461" s="376">
        <v>2</v>
      </c>
      <c r="AB1461" s="83"/>
      <c r="AC1461" s="83"/>
      <c r="AD1461" s="83"/>
      <c r="AE1461" s="83"/>
      <c r="AF1461" s="83"/>
      <c r="AG1461" s="83"/>
      <c r="AH1461" s="83"/>
      <c r="AI1461" s="83"/>
      <c r="AJ1461" s="83"/>
      <c r="AK1461" s="83"/>
      <c r="AL1461" s="83"/>
      <c r="AM1461" s="83"/>
      <c r="AN1461" s="83"/>
      <c r="AO1461" s="83"/>
      <c r="AP1461" s="83"/>
      <c r="AQ1461" s="83"/>
      <c r="AR1461" s="83"/>
      <c r="AS1461" s="83"/>
      <c r="AT1461" s="83"/>
      <c r="AU1461" s="83"/>
      <c r="AV1461" s="83"/>
      <c r="AW1461" s="83"/>
      <c r="AX1461" s="83"/>
      <c r="AY1461" s="83"/>
      <c r="AZ1461" s="83"/>
      <c r="BA1461" s="83"/>
      <c r="BB1461" s="83"/>
    </row>
    <row r="1462" spans="10:54" s="228" customFormat="1" x14ac:dyDescent="0.2">
      <c r="J1462" s="361"/>
      <c r="K1462" s="360"/>
      <c r="L1462" s="343"/>
      <c r="M1462" s="343"/>
      <c r="N1462" s="170"/>
      <c r="O1462" s="170"/>
      <c r="P1462" s="170"/>
      <c r="Q1462" s="170"/>
      <c r="R1462" s="170"/>
      <c r="S1462" s="170"/>
      <c r="T1462" s="327">
        <v>1461</v>
      </c>
      <c r="U1462" s="373" t="s">
        <v>1539</v>
      </c>
      <c r="V1462" s="376">
        <v>2</v>
      </c>
      <c r="X1462" s="270"/>
      <c r="Y1462" s="270"/>
      <c r="Z1462" s="376">
        <v>2</v>
      </c>
      <c r="AB1462" s="83"/>
      <c r="AC1462" s="83"/>
      <c r="AD1462" s="83"/>
      <c r="AE1462" s="83"/>
      <c r="AF1462" s="83"/>
      <c r="AG1462" s="83"/>
      <c r="AH1462" s="83"/>
      <c r="AI1462" s="83"/>
      <c r="AJ1462" s="83"/>
      <c r="AK1462" s="83"/>
      <c r="AL1462" s="83"/>
      <c r="AM1462" s="83"/>
      <c r="AN1462" s="83"/>
      <c r="AO1462" s="83"/>
      <c r="AP1462" s="83"/>
      <c r="AQ1462" s="83"/>
      <c r="AR1462" s="83"/>
      <c r="AS1462" s="83"/>
      <c r="AT1462" s="83"/>
      <c r="AU1462" s="83"/>
      <c r="AV1462" s="83"/>
      <c r="AW1462" s="83"/>
      <c r="AX1462" s="83"/>
      <c r="AY1462" s="83"/>
      <c r="AZ1462" s="83"/>
      <c r="BA1462" s="83"/>
      <c r="BB1462" s="83"/>
    </row>
    <row r="1463" spans="10:54" s="228" customFormat="1" x14ac:dyDescent="0.2">
      <c r="J1463" s="361"/>
      <c r="K1463" s="360"/>
      <c r="L1463" s="343"/>
      <c r="M1463" s="343"/>
      <c r="N1463" s="170"/>
      <c r="O1463" s="170"/>
      <c r="P1463" s="170"/>
      <c r="Q1463" s="170"/>
      <c r="R1463" s="170"/>
      <c r="S1463" s="170"/>
      <c r="T1463" s="327">
        <v>1462</v>
      </c>
      <c r="U1463" s="373" t="s">
        <v>1540</v>
      </c>
      <c r="V1463" s="376">
        <v>2</v>
      </c>
      <c r="X1463" s="270"/>
      <c r="Y1463" s="270"/>
      <c r="Z1463" s="376">
        <v>2</v>
      </c>
      <c r="AB1463" s="83"/>
      <c r="AC1463" s="83"/>
      <c r="AD1463" s="83"/>
      <c r="AE1463" s="83"/>
      <c r="AF1463" s="83"/>
      <c r="AG1463" s="83"/>
      <c r="AH1463" s="83"/>
      <c r="AI1463" s="83"/>
      <c r="AJ1463" s="83"/>
      <c r="AK1463" s="83"/>
      <c r="AL1463" s="83"/>
      <c r="AM1463" s="83"/>
      <c r="AN1463" s="83"/>
      <c r="AO1463" s="83"/>
      <c r="AP1463" s="83"/>
      <c r="AQ1463" s="83"/>
      <c r="AR1463" s="83"/>
      <c r="AS1463" s="83"/>
      <c r="AT1463" s="83"/>
      <c r="AU1463" s="83"/>
      <c r="AV1463" s="83"/>
      <c r="AW1463" s="83"/>
      <c r="AX1463" s="83"/>
      <c r="AY1463" s="83"/>
      <c r="AZ1463" s="83"/>
      <c r="BA1463" s="83"/>
      <c r="BB1463" s="83"/>
    </row>
    <row r="1464" spans="10:54" s="228" customFormat="1" x14ac:dyDescent="0.2">
      <c r="J1464" s="361"/>
      <c r="K1464" s="360"/>
      <c r="L1464" s="343"/>
      <c r="M1464" s="343"/>
      <c r="N1464" s="170"/>
      <c r="O1464" s="170"/>
      <c r="P1464" s="170"/>
      <c r="Q1464" s="170"/>
      <c r="R1464" s="170"/>
      <c r="S1464" s="170"/>
      <c r="T1464" s="327">
        <v>1463</v>
      </c>
      <c r="U1464" s="373" t="s">
        <v>1541</v>
      </c>
      <c r="V1464" s="376">
        <v>2</v>
      </c>
      <c r="X1464" s="270"/>
      <c r="Y1464" s="270"/>
      <c r="Z1464" s="376">
        <v>2</v>
      </c>
      <c r="AB1464" s="83"/>
      <c r="AC1464" s="83"/>
      <c r="AD1464" s="83"/>
      <c r="AE1464" s="83"/>
      <c r="AF1464" s="83"/>
      <c r="AG1464" s="83"/>
      <c r="AH1464" s="83"/>
      <c r="AI1464" s="83"/>
      <c r="AJ1464" s="83"/>
      <c r="AK1464" s="83"/>
      <c r="AL1464" s="83"/>
      <c r="AM1464" s="83"/>
      <c r="AN1464" s="83"/>
      <c r="AO1464" s="83"/>
      <c r="AP1464" s="83"/>
      <c r="AQ1464" s="83"/>
      <c r="AR1464" s="83"/>
      <c r="AS1464" s="83"/>
      <c r="AT1464" s="83"/>
      <c r="AU1464" s="83"/>
      <c r="AV1464" s="83"/>
      <c r="AW1464" s="83"/>
      <c r="AX1464" s="83"/>
      <c r="AY1464" s="83"/>
      <c r="AZ1464" s="83"/>
      <c r="BA1464" s="83"/>
      <c r="BB1464" s="83"/>
    </row>
    <row r="1465" spans="10:54" s="228" customFormat="1" x14ac:dyDescent="0.2">
      <c r="J1465" s="361"/>
      <c r="K1465" s="360"/>
      <c r="L1465" s="343"/>
      <c r="M1465" s="343"/>
      <c r="N1465" s="170"/>
      <c r="O1465" s="170"/>
      <c r="P1465" s="170"/>
      <c r="Q1465" s="170"/>
      <c r="R1465" s="170"/>
      <c r="S1465" s="170"/>
      <c r="T1465" s="327">
        <v>1464</v>
      </c>
      <c r="U1465" s="373" t="s">
        <v>1542</v>
      </c>
      <c r="V1465" s="376">
        <v>2</v>
      </c>
      <c r="X1465" s="270"/>
      <c r="Y1465" s="270"/>
      <c r="Z1465" s="376">
        <v>2</v>
      </c>
      <c r="AB1465" s="83"/>
      <c r="AC1465" s="83"/>
      <c r="AD1465" s="83"/>
      <c r="AE1465" s="83"/>
      <c r="AF1465" s="83"/>
      <c r="AG1465" s="83"/>
      <c r="AH1465" s="83"/>
      <c r="AI1465" s="83"/>
      <c r="AJ1465" s="83"/>
      <c r="AK1465" s="83"/>
      <c r="AL1465" s="83"/>
      <c r="AM1465" s="83"/>
      <c r="AN1465" s="83"/>
      <c r="AO1465" s="83"/>
      <c r="AP1465" s="83"/>
      <c r="AQ1465" s="83"/>
      <c r="AR1465" s="83"/>
      <c r="AS1465" s="83"/>
      <c r="AT1465" s="83"/>
      <c r="AU1465" s="83"/>
      <c r="AV1465" s="83"/>
      <c r="AW1465" s="83"/>
      <c r="AX1465" s="83"/>
      <c r="AY1465" s="83"/>
      <c r="AZ1465" s="83"/>
      <c r="BA1465" s="83"/>
      <c r="BB1465" s="83"/>
    </row>
    <row r="1466" spans="10:54" s="228" customFormat="1" x14ac:dyDescent="0.2">
      <c r="J1466" s="361"/>
      <c r="K1466" s="360"/>
      <c r="L1466" s="343"/>
      <c r="M1466" s="343"/>
      <c r="N1466" s="170"/>
      <c r="O1466" s="170"/>
      <c r="P1466" s="170"/>
      <c r="Q1466" s="170"/>
      <c r="R1466" s="170"/>
      <c r="S1466" s="170"/>
      <c r="T1466" s="327">
        <v>1465</v>
      </c>
      <c r="U1466" s="373" t="s">
        <v>1543</v>
      </c>
      <c r="V1466" s="376">
        <v>2</v>
      </c>
      <c r="X1466" s="270"/>
      <c r="Y1466" s="270"/>
      <c r="Z1466" s="376">
        <v>2</v>
      </c>
      <c r="AB1466" s="83"/>
      <c r="AC1466" s="83"/>
      <c r="AD1466" s="83"/>
      <c r="AE1466" s="83"/>
      <c r="AF1466" s="83"/>
      <c r="AG1466" s="83"/>
      <c r="AH1466" s="83"/>
      <c r="AI1466" s="83"/>
      <c r="AJ1466" s="83"/>
      <c r="AK1466" s="83"/>
      <c r="AL1466" s="83"/>
      <c r="AM1466" s="83"/>
      <c r="AN1466" s="83"/>
      <c r="AO1466" s="83"/>
      <c r="AP1466" s="83"/>
      <c r="AQ1466" s="83"/>
      <c r="AR1466" s="83"/>
      <c r="AS1466" s="83"/>
      <c r="AT1466" s="83"/>
      <c r="AU1466" s="83"/>
      <c r="AV1466" s="83"/>
      <c r="AW1466" s="83"/>
      <c r="AX1466" s="83"/>
      <c r="AY1466" s="83"/>
      <c r="AZ1466" s="83"/>
      <c r="BA1466" s="83"/>
      <c r="BB1466" s="83"/>
    </row>
    <row r="1467" spans="10:54" s="228" customFormat="1" x14ac:dyDescent="0.2">
      <c r="J1467" s="361"/>
      <c r="K1467" s="360"/>
      <c r="L1467" s="343"/>
      <c r="M1467" s="343"/>
      <c r="N1467" s="170"/>
      <c r="O1467" s="170"/>
      <c r="P1467" s="170"/>
      <c r="Q1467" s="170"/>
      <c r="R1467" s="170"/>
      <c r="S1467" s="170"/>
      <c r="T1467" s="327">
        <v>1466</v>
      </c>
      <c r="U1467" s="373" t="s">
        <v>1544</v>
      </c>
      <c r="V1467" s="376">
        <v>2</v>
      </c>
      <c r="X1467" s="270"/>
      <c r="Y1467" s="270"/>
      <c r="Z1467" s="376">
        <v>2</v>
      </c>
      <c r="AB1467" s="83"/>
      <c r="AC1467" s="83"/>
      <c r="AD1467" s="83"/>
      <c r="AE1467" s="83"/>
      <c r="AF1467" s="83"/>
      <c r="AG1467" s="83"/>
      <c r="AH1467" s="83"/>
      <c r="AI1467" s="83"/>
      <c r="AJ1467" s="83"/>
      <c r="AK1467" s="83"/>
      <c r="AL1467" s="83"/>
      <c r="AM1467" s="83"/>
      <c r="AN1467" s="83"/>
      <c r="AO1467" s="83"/>
      <c r="AP1467" s="83"/>
      <c r="AQ1467" s="83"/>
      <c r="AR1467" s="83"/>
      <c r="AS1467" s="83"/>
      <c r="AT1467" s="83"/>
      <c r="AU1467" s="83"/>
      <c r="AV1467" s="83"/>
      <c r="AW1467" s="83"/>
      <c r="AX1467" s="83"/>
      <c r="AY1467" s="83"/>
      <c r="AZ1467" s="83"/>
      <c r="BA1467" s="83"/>
      <c r="BB1467" s="83"/>
    </row>
    <row r="1468" spans="10:54" s="228" customFormat="1" x14ac:dyDescent="0.2">
      <c r="J1468" s="361"/>
      <c r="K1468" s="360"/>
      <c r="L1468" s="343"/>
      <c r="M1468" s="343"/>
      <c r="N1468" s="170"/>
      <c r="O1468" s="170"/>
      <c r="P1468" s="170"/>
      <c r="Q1468" s="170"/>
      <c r="R1468" s="170"/>
      <c r="S1468" s="170"/>
      <c r="T1468" s="327">
        <v>1467</v>
      </c>
      <c r="U1468" s="373" t="s">
        <v>1545</v>
      </c>
      <c r="V1468" s="376">
        <v>2</v>
      </c>
      <c r="X1468" s="270"/>
      <c r="Y1468" s="270"/>
      <c r="Z1468" s="376">
        <v>2</v>
      </c>
      <c r="AB1468" s="83"/>
      <c r="AC1468" s="83"/>
      <c r="AD1468" s="83"/>
      <c r="AE1468" s="83"/>
      <c r="AF1468" s="83"/>
      <c r="AG1468" s="83"/>
      <c r="AH1468" s="83"/>
      <c r="AI1468" s="83"/>
      <c r="AJ1468" s="83"/>
      <c r="AK1468" s="83"/>
      <c r="AL1468" s="83"/>
      <c r="AM1468" s="83"/>
      <c r="AN1468" s="83"/>
      <c r="AO1468" s="83"/>
      <c r="AP1468" s="83"/>
      <c r="AQ1468" s="83"/>
      <c r="AR1468" s="83"/>
      <c r="AS1468" s="83"/>
      <c r="AT1468" s="83"/>
      <c r="AU1468" s="83"/>
      <c r="AV1468" s="83"/>
      <c r="AW1468" s="83"/>
      <c r="AX1468" s="83"/>
      <c r="AY1468" s="83"/>
      <c r="AZ1468" s="83"/>
      <c r="BA1468" s="83"/>
      <c r="BB1468" s="83"/>
    </row>
    <row r="1469" spans="10:54" s="228" customFormat="1" x14ac:dyDescent="0.2">
      <c r="J1469" s="361"/>
      <c r="K1469" s="360"/>
      <c r="L1469" s="343"/>
      <c r="M1469" s="343"/>
      <c r="N1469" s="170"/>
      <c r="O1469" s="170"/>
      <c r="P1469" s="170"/>
      <c r="Q1469" s="170"/>
      <c r="R1469" s="170"/>
      <c r="S1469" s="170"/>
      <c r="T1469" s="327">
        <v>1468</v>
      </c>
      <c r="U1469" s="373" t="s">
        <v>1546</v>
      </c>
      <c r="V1469" s="376">
        <v>2</v>
      </c>
      <c r="X1469" s="270"/>
      <c r="Y1469" s="270"/>
      <c r="Z1469" s="376">
        <v>2</v>
      </c>
      <c r="AB1469" s="83"/>
      <c r="AC1469" s="83"/>
      <c r="AD1469" s="83"/>
      <c r="AE1469" s="83"/>
      <c r="AF1469" s="83"/>
      <c r="AG1469" s="83"/>
      <c r="AH1469" s="83"/>
      <c r="AI1469" s="83"/>
      <c r="AJ1469" s="83"/>
      <c r="AK1469" s="83"/>
      <c r="AL1469" s="83"/>
      <c r="AM1469" s="83"/>
      <c r="AN1469" s="83"/>
      <c r="AO1469" s="83"/>
      <c r="AP1469" s="83"/>
      <c r="AQ1469" s="83"/>
      <c r="AR1469" s="83"/>
      <c r="AS1469" s="83"/>
      <c r="AT1469" s="83"/>
      <c r="AU1469" s="83"/>
      <c r="AV1469" s="83"/>
      <c r="AW1469" s="83"/>
      <c r="AX1469" s="83"/>
      <c r="AY1469" s="83"/>
      <c r="AZ1469" s="83"/>
      <c r="BA1469" s="83"/>
      <c r="BB1469" s="83"/>
    </row>
    <row r="1470" spans="10:54" s="228" customFormat="1" x14ac:dyDescent="0.2">
      <c r="J1470" s="361"/>
      <c r="K1470" s="360"/>
      <c r="L1470" s="343"/>
      <c r="M1470" s="343"/>
      <c r="N1470" s="170"/>
      <c r="O1470" s="170"/>
      <c r="P1470" s="170"/>
      <c r="Q1470" s="170"/>
      <c r="R1470" s="170"/>
      <c r="S1470" s="170"/>
      <c r="T1470" s="327">
        <v>1469</v>
      </c>
      <c r="U1470" s="373" t="s">
        <v>1547</v>
      </c>
      <c r="V1470" s="376">
        <v>2</v>
      </c>
      <c r="X1470" s="270"/>
      <c r="Y1470" s="270"/>
      <c r="Z1470" s="376">
        <v>2</v>
      </c>
      <c r="AB1470" s="83"/>
      <c r="AC1470" s="83"/>
      <c r="AD1470" s="83"/>
      <c r="AE1470" s="83"/>
      <c r="AF1470" s="83"/>
      <c r="AG1470" s="83"/>
      <c r="AH1470" s="83"/>
      <c r="AI1470" s="83"/>
      <c r="AJ1470" s="83"/>
      <c r="AK1470" s="83"/>
      <c r="AL1470" s="83"/>
      <c r="AM1470" s="83"/>
      <c r="AN1470" s="83"/>
      <c r="AO1470" s="83"/>
      <c r="AP1470" s="83"/>
      <c r="AQ1470" s="83"/>
      <c r="AR1470" s="83"/>
      <c r="AS1470" s="83"/>
      <c r="AT1470" s="83"/>
      <c r="AU1470" s="83"/>
      <c r="AV1470" s="83"/>
      <c r="AW1470" s="83"/>
      <c r="AX1470" s="83"/>
      <c r="AY1470" s="83"/>
      <c r="AZ1470" s="83"/>
      <c r="BA1470" s="83"/>
      <c r="BB1470" s="83"/>
    </row>
    <row r="1471" spans="10:54" s="228" customFormat="1" x14ac:dyDescent="0.2">
      <c r="J1471" s="361"/>
      <c r="K1471" s="360"/>
      <c r="L1471" s="343"/>
      <c r="M1471" s="343"/>
      <c r="N1471" s="170"/>
      <c r="O1471" s="170"/>
      <c r="P1471" s="170"/>
      <c r="Q1471" s="170"/>
      <c r="R1471" s="170"/>
      <c r="S1471" s="170"/>
      <c r="T1471" s="327">
        <v>1470</v>
      </c>
      <c r="U1471" s="373" t="s">
        <v>1548</v>
      </c>
      <c r="V1471" s="376">
        <v>3</v>
      </c>
      <c r="X1471" s="270"/>
      <c r="Y1471" s="270"/>
      <c r="Z1471" s="376">
        <v>3</v>
      </c>
      <c r="AB1471" s="83"/>
      <c r="AC1471" s="83"/>
      <c r="AD1471" s="83"/>
      <c r="AE1471" s="83"/>
      <c r="AF1471" s="83"/>
      <c r="AG1471" s="83"/>
      <c r="AH1471" s="83"/>
      <c r="AI1471" s="83"/>
      <c r="AJ1471" s="83"/>
      <c r="AK1471" s="83"/>
      <c r="AL1471" s="83"/>
      <c r="AM1471" s="83"/>
      <c r="AN1471" s="83"/>
      <c r="AO1471" s="83"/>
      <c r="AP1471" s="83"/>
      <c r="AQ1471" s="83"/>
      <c r="AR1471" s="83"/>
      <c r="AS1471" s="83"/>
      <c r="AT1471" s="83"/>
      <c r="AU1471" s="83"/>
      <c r="AV1471" s="83"/>
      <c r="AW1471" s="83"/>
      <c r="AX1471" s="83"/>
      <c r="AY1471" s="83"/>
      <c r="AZ1471" s="83"/>
      <c r="BA1471" s="83"/>
      <c r="BB1471" s="83"/>
    </row>
    <row r="1472" spans="10:54" s="228" customFormat="1" x14ac:dyDescent="0.2">
      <c r="J1472" s="361"/>
      <c r="K1472" s="360"/>
      <c r="L1472" s="343"/>
      <c r="M1472" s="343"/>
      <c r="N1472" s="170"/>
      <c r="O1472" s="170"/>
      <c r="P1472" s="170"/>
      <c r="Q1472" s="170"/>
      <c r="R1472" s="170"/>
      <c r="S1472" s="170"/>
      <c r="T1472" s="327">
        <v>1471</v>
      </c>
      <c r="U1472" s="373" t="s">
        <v>1549</v>
      </c>
      <c r="V1472" s="376">
        <v>2</v>
      </c>
      <c r="X1472" s="270"/>
      <c r="Y1472" s="270"/>
      <c r="Z1472" s="376">
        <v>2</v>
      </c>
      <c r="AB1472" s="83"/>
      <c r="AC1472" s="83"/>
      <c r="AD1472" s="83"/>
      <c r="AE1472" s="83"/>
      <c r="AF1472" s="83"/>
      <c r="AG1472" s="83"/>
      <c r="AH1472" s="83"/>
      <c r="AI1472" s="83"/>
      <c r="AJ1472" s="83"/>
      <c r="AK1472" s="83"/>
      <c r="AL1472" s="83"/>
      <c r="AM1472" s="83"/>
      <c r="AN1472" s="83"/>
      <c r="AO1472" s="83"/>
      <c r="AP1472" s="83"/>
      <c r="AQ1472" s="83"/>
      <c r="AR1472" s="83"/>
      <c r="AS1472" s="83"/>
      <c r="AT1472" s="83"/>
      <c r="AU1472" s="83"/>
      <c r="AV1472" s="83"/>
      <c r="AW1472" s="83"/>
      <c r="AX1472" s="83"/>
      <c r="AY1472" s="83"/>
      <c r="AZ1472" s="83"/>
      <c r="BA1472" s="83"/>
      <c r="BB1472" s="83"/>
    </row>
    <row r="1473" spans="10:54" s="228" customFormat="1" x14ac:dyDescent="0.2">
      <c r="J1473" s="361"/>
      <c r="K1473" s="360"/>
      <c r="L1473" s="343"/>
      <c r="M1473" s="343"/>
      <c r="N1473" s="170"/>
      <c r="O1473" s="170"/>
      <c r="P1473" s="170"/>
      <c r="Q1473" s="170"/>
      <c r="R1473" s="170"/>
      <c r="S1473" s="170"/>
      <c r="T1473" s="327">
        <v>1472</v>
      </c>
      <c r="U1473" s="373" t="s">
        <v>1550</v>
      </c>
      <c r="V1473" s="376">
        <v>3</v>
      </c>
      <c r="X1473" s="270"/>
      <c r="Y1473" s="270"/>
      <c r="Z1473" s="376">
        <v>3</v>
      </c>
      <c r="AB1473" s="83"/>
      <c r="AC1473" s="83"/>
      <c r="AD1473" s="83"/>
      <c r="AE1473" s="83"/>
      <c r="AF1473" s="83"/>
      <c r="AG1473" s="83"/>
      <c r="AH1473" s="83"/>
      <c r="AI1473" s="83"/>
      <c r="AJ1473" s="83"/>
      <c r="AK1473" s="83"/>
      <c r="AL1473" s="83"/>
      <c r="AM1473" s="83"/>
      <c r="AN1473" s="83"/>
      <c r="AO1473" s="83"/>
      <c r="AP1473" s="83"/>
      <c r="AQ1473" s="83"/>
      <c r="AR1473" s="83"/>
      <c r="AS1473" s="83"/>
      <c r="AT1473" s="83"/>
      <c r="AU1473" s="83"/>
      <c r="AV1473" s="83"/>
      <c r="AW1473" s="83"/>
      <c r="AX1473" s="83"/>
      <c r="AY1473" s="83"/>
      <c r="AZ1473" s="83"/>
      <c r="BA1473" s="83"/>
      <c r="BB1473" s="83"/>
    </row>
    <row r="1474" spans="10:54" s="228" customFormat="1" x14ac:dyDescent="0.2">
      <c r="J1474" s="361"/>
      <c r="K1474" s="360"/>
      <c r="L1474" s="343"/>
      <c r="M1474" s="343"/>
      <c r="N1474" s="170"/>
      <c r="O1474" s="170"/>
      <c r="P1474" s="170"/>
      <c r="Q1474" s="170"/>
      <c r="R1474" s="170"/>
      <c r="S1474" s="170"/>
      <c r="T1474" s="327">
        <v>1473</v>
      </c>
      <c r="U1474" s="373" t="s">
        <v>1551</v>
      </c>
      <c r="V1474" s="376">
        <v>3</v>
      </c>
      <c r="X1474" s="270"/>
      <c r="Y1474" s="270"/>
      <c r="Z1474" s="376">
        <v>3</v>
      </c>
      <c r="AB1474" s="83"/>
      <c r="AC1474" s="83"/>
      <c r="AD1474" s="83"/>
      <c r="AE1474" s="83"/>
      <c r="AF1474" s="83"/>
      <c r="AG1474" s="83"/>
      <c r="AH1474" s="83"/>
      <c r="AI1474" s="83"/>
      <c r="AJ1474" s="83"/>
      <c r="AK1474" s="83"/>
      <c r="AL1474" s="83"/>
      <c r="AM1474" s="83"/>
      <c r="AN1474" s="83"/>
      <c r="AO1474" s="83"/>
      <c r="AP1474" s="83"/>
      <c r="AQ1474" s="83"/>
      <c r="AR1474" s="83"/>
      <c r="AS1474" s="83"/>
      <c r="AT1474" s="83"/>
      <c r="AU1474" s="83"/>
      <c r="AV1474" s="83"/>
      <c r="AW1474" s="83"/>
      <c r="AX1474" s="83"/>
      <c r="AY1474" s="83"/>
      <c r="AZ1474" s="83"/>
      <c r="BA1474" s="83"/>
      <c r="BB1474" s="83"/>
    </row>
    <row r="1475" spans="10:54" s="228" customFormat="1" x14ac:dyDescent="0.2">
      <c r="J1475" s="361"/>
      <c r="K1475" s="360"/>
      <c r="L1475" s="343"/>
      <c r="M1475" s="343"/>
      <c r="N1475" s="170"/>
      <c r="O1475" s="170"/>
      <c r="P1475" s="170"/>
      <c r="Q1475" s="170"/>
      <c r="R1475" s="170"/>
      <c r="S1475" s="170"/>
      <c r="T1475" s="327">
        <v>1474</v>
      </c>
      <c r="U1475" s="373" t="s">
        <v>1552</v>
      </c>
      <c r="V1475" s="376">
        <v>2</v>
      </c>
      <c r="X1475" s="270"/>
      <c r="Y1475" s="270"/>
      <c r="Z1475" s="376">
        <v>2</v>
      </c>
      <c r="AB1475" s="83"/>
      <c r="AC1475" s="83"/>
      <c r="AD1475" s="83"/>
      <c r="AE1475" s="83"/>
      <c r="AF1475" s="83"/>
      <c r="AG1475" s="83"/>
      <c r="AH1475" s="83"/>
      <c r="AI1475" s="83"/>
      <c r="AJ1475" s="83"/>
      <c r="AK1475" s="83"/>
      <c r="AL1475" s="83"/>
      <c r="AM1475" s="83"/>
      <c r="AN1475" s="83"/>
      <c r="AO1475" s="83"/>
      <c r="AP1475" s="83"/>
      <c r="AQ1475" s="83"/>
      <c r="AR1475" s="83"/>
      <c r="AS1475" s="83"/>
      <c r="AT1475" s="83"/>
      <c r="AU1475" s="83"/>
      <c r="AV1475" s="83"/>
      <c r="AW1475" s="83"/>
      <c r="AX1475" s="83"/>
      <c r="AY1475" s="83"/>
      <c r="AZ1475" s="83"/>
      <c r="BA1475" s="83"/>
      <c r="BB1475" s="83"/>
    </row>
    <row r="1476" spans="10:54" s="228" customFormat="1" x14ac:dyDescent="0.2">
      <c r="J1476" s="361"/>
      <c r="K1476" s="360"/>
      <c r="L1476" s="343"/>
      <c r="M1476" s="343"/>
      <c r="N1476" s="170"/>
      <c r="O1476" s="170"/>
      <c r="P1476" s="170"/>
      <c r="Q1476" s="170"/>
      <c r="R1476" s="170"/>
      <c r="S1476" s="170"/>
      <c r="T1476" s="327">
        <v>1475</v>
      </c>
      <c r="U1476" s="373" t="s">
        <v>1553</v>
      </c>
      <c r="V1476" s="376">
        <v>2</v>
      </c>
      <c r="X1476" s="270"/>
      <c r="Y1476" s="270"/>
      <c r="Z1476" s="376">
        <v>2</v>
      </c>
      <c r="AB1476" s="83"/>
      <c r="AC1476" s="83"/>
      <c r="AD1476" s="83"/>
      <c r="AE1476" s="83"/>
      <c r="AF1476" s="83"/>
      <c r="AG1476" s="83"/>
      <c r="AH1476" s="83"/>
      <c r="AI1476" s="83"/>
      <c r="AJ1476" s="83"/>
      <c r="AK1476" s="83"/>
      <c r="AL1476" s="83"/>
      <c r="AM1476" s="83"/>
      <c r="AN1476" s="83"/>
      <c r="AO1476" s="83"/>
      <c r="AP1476" s="83"/>
      <c r="AQ1476" s="83"/>
      <c r="AR1476" s="83"/>
      <c r="AS1476" s="83"/>
      <c r="AT1476" s="83"/>
      <c r="AU1476" s="83"/>
      <c r="AV1476" s="83"/>
      <c r="AW1476" s="83"/>
      <c r="AX1476" s="83"/>
      <c r="AY1476" s="83"/>
      <c r="AZ1476" s="83"/>
      <c r="BA1476" s="83"/>
      <c r="BB1476" s="83"/>
    </row>
    <row r="1477" spans="10:54" s="228" customFormat="1" x14ac:dyDescent="0.2">
      <c r="J1477" s="361"/>
      <c r="K1477" s="360"/>
      <c r="L1477" s="343"/>
      <c r="M1477" s="343"/>
      <c r="N1477" s="170"/>
      <c r="O1477" s="170"/>
      <c r="P1477" s="170"/>
      <c r="Q1477" s="170"/>
      <c r="R1477" s="170"/>
      <c r="S1477" s="170"/>
      <c r="T1477" s="327">
        <v>1476</v>
      </c>
      <c r="U1477" s="373" t="s">
        <v>1554</v>
      </c>
      <c r="V1477" s="376">
        <v>2</v>
      </c>
      <c r="X1477" s="270"/>
      <c r="Y1477" s="270"/>
      <c r="Z1477" s="376">
        <v>2</v>
      </c>
      <c r="AB1477" s="83"/>
      <c r="AC1477" s="83"/>
      <c r="AD1477" s="83"/>
      <c r="AE1477" s="83"/>
      <c r="AF1477" s="83"/>
      <c r="AG1477" s="83"/>
      <c r="AH1477" s="83"/>
      <c r="AI1477" s="83"/>
      <c r="AJ1477" s="83"/>
      <c r="AK1477" s="83"/>
      <c r="AL1477" s="83"/>
      <c r="AM1477" s="83"/>
      <c r="AN1477" s="83"/>
      <c r="AO1477" s="83"/>
      <c r="AP1477" s="83"/>
      <c r="AQ1477" s="83"/>
      <c r="AR1477" s="83"/>
      <c r="AS1477" s="83"/>
      <c r="AT1477" s="83"/>
      <c r="AU1477" s="83"/>
      <c r="AV1477" s="83"/>
      <c r="AW1477" s="83"/>
      <c r="AX1477" s="83"/>
      <c r="AY1477" s="83"/>
      <c r="AZ1477" s="83"/>
      <c r="BA1477" s="83"/>
      <c r="BB1477" s="83"/>
    </row>
    <row r="1478" spans="10:54" s="228" customFormat="1" x14ac:dyDescent="0.2">
      <c r="J1478" s="361"/>
      <c r="K1478" s="360"/>
      <c r="L1478" s="343"/>
      <c r="M1478" s="343"/>
      <c r="N1478" s="170"/>
      <c r="O1478" s="170"/>
      <c r="P1478" s="170"/>
      <c r="Q1478" s="170"/>
      <c r="R1478" s="170"/>
      <c r="S1478" s="170"/>
      <c r="T1478" s="327">
        <v>1477</v>
      </c>
      <c r="U1478" s="373" t="s">
        <v>1555</v>
      </c>
      <c r="V1478" s="376">
        <v>2</v>
      </c>
      <c r="X1478" s="270"/>
      <c r="Y1478" s="270"/>
      <c r="Z1478" s="376">
        <v>2</v>
      </c>
      <c r="AB1478" s="83"/>
      <c r="AC1478" s="83"/>
      <c r="AD1478" s="83"/>
      <c r="AE1478" s="83"/>
      <c r="AF1478" s="83"/>
      <c r="AG1478" s="83"/>
      <c r="AH1478" s="83"/>
      <c r="AI1478" s="83"/>
      <c r="AJ1478" s="83"/>
      <c r="AK1478" s="83"/>
      <c r="AL1478" s="83"/>
      <c r="AM1478" s="83"/>
      <c r="AN1478" s="83"/>
      <c r="AO1478" s="83"/>
      <c r="AP1478" s="83"/>
      <c r="AQ1478" s="83"/>
      <c r="AR1478" s="83"/>
      <c r="AS1478" s="83"/>
      <c r="AT1478" s="83"/>
      <c r="AU1478" s="83"/>
      <c r="AV1478" s="83"/>
      <c r="AW1478" s="83"/>
      <c r="AX1478" s="83"/>
      <c r="AY1478" s="83"/>
      <c r="AZ1478" s="83"/>
      <c r="BA1478" s="83"/>
      <c r="BB1478" s="83"/>
    </row>
    <row r="1479" spans="10:54" s="228" customFormat="1" x14ac:dyDescent="0.2">
      <c r="J1479" s="361"/>
      <c r="K1479" s="360"/>
      <c r="L1479" s="343"/>
      <c r="M1479" s="343"/>
      <c r="N1479" s="170"/>
      <c r="O1479" s="170"/>
      <c r="P1479" s="170"/>
      <c r="Q1479" s="170"/>
      <c r="R1479" s="170"/>
      <c r="S1479" s="170"/>
      <c r="T1479" s="327">
        <v>1478</v>
      </c>
      <c r="U1479" s="373" t="s">
        <v>1556</v>
      </c>
      <c r="V1479" s="376">
        <v>1</v>
      </c>
      <c r="X1479" s="270"/>
      <c r="Y1479" s="270"/>
      <c r="Z1479" s="376">
        <v>1</v>
      </c>
      <c r="AB1479" s="83"/>
      <c r="AC1479" s="83"/>
      <c r="AD1479" s="83"/>
      <c r="AE1479" s="83"/>
      <c r="AF1479" s="83"/>
      <c r="AG1479" s="83"/>
      <c r="AH1479" s="83"/>
      <c r="AI1479" s="83"/>
      <c r="AJ1479" s="83"/>
      <c r="AK1479" s="83"/>
      <c r="AL1479" s="83"/>
      <c r="AM1479" s="83"/>
      <c r="AN1479" s="83"/>
      <c r="AO1479" s="83"/>
      <c r="AP1479" s="83"/>
      <c r="AQ1479" s="83"/>
      <c r="AR1479" s="83"/>
      <c r="AS1479" s="83"/>
      <c r="AT1479" s="83"/>
      <c r="AU1479" s="83"/>
      <c r="AV1479" s="83"/>
      <c r="AW1479" s="83"/>
      <c r="AX1479" s="83"/>
      <c r="AY1479" s="83"/>
      <c r="AZ1479" s="83"/>
      <c r="BA1479" s="83"/>
      <c r="BB1479" s="83"/>
    </row>
    <row r="1480" spans="10:54" s="228" customFormat="1" x14ac:dyDescent="0.2">
      <c r="J1480" s="361"/>
      <c r="K1480" s="360"/>
      <c r="L1480" s="343"/>
      <c r="M1480" s="343"/>
      <c r="N1480" s="170"/>
      <c r="O1480" s="170"/>
      <c r="P1480" s="170"/>
      <c r="Q1480" s="170"/>
      <c r="R1480" s="170"/>
      <c r="S1480" s="170"/>
      <c r="T1480" s="327">
        <v>1479</v>
      </c>
      <c r="U1480" s="373" t="s">
        <v>1557</v>
      </c>
      <c r="V1480" s="376">
        <v>2</v>
      </c>
      <c r="X1480" s="270"/>
      <c r="Y1480" s="270"/>
      <c r="Z1480" s="376">
        <v>2</v>
      </c>
      <c r="AB1480" s="83"/>
      <c r="AC1480" s="83"/>
      <c r="AD1480" s="83"/>
      <c r="AE1480" s="83"/>
      <c r="AF1480" s="83"/>
      <c r="AG1480" s="83"/>
      <c r="AH1480" s="83"/>
      <c r="AI1480" s="83"/>
      <c r="AJ1480" s="83"/>
      <c r="AK1480" s="83"/>
      <c r="AL1480" s="83"/>
      <c r="AM1480" s="83"/>
      <c r="AN1480" s="83"/>
      <c r="AO1480" s="83"/>
      <c r="AP1480" s="83"/>
      <c r="AQ1480" s="83"/>
      <c r="AR1480" s="83"/>
      <c r="AS1480" s="83"/>
      <c r="AT1480" s="83"/>
      <c r="AU1480" s="83"/>
      <c r="AV1480" s="83"/>
      <c r="AW1480" s="83"/>
      <c r="AX1480" s="83"/>
      <c r="AY1480" s="83"/>
      <c r="AZ1480" s="83"/>
      <c r="BA1480" s="83"/>
      <c r="BB1480" s="83"/>
    </row>
    <row r="1481" spans="10:54" s="228" customFormat="1" x14ac:dyDescent="0.2">
      <c r="J1481" s="361"/>
      <c r="K1481" s="360"/>
      <c r="L1481" s="343"/>
      <c r="M1481" s="343"/>
      <c r="N1481" s="170"/>
      <c r="O1481" s="170"/>
      <c r="P1481" s="170"/>
      <c r="Q1481" s="170"/>
      <c r="R1481" s="170"/>
      <c r="S1481" s="170"/>
      <c r="T1481" s="327">
        <v>1480</v>
      </c>
      <c r="U1481" s="373" t="s">
        <v>1558</v>
      </c>
      <c r="V1481" s="376">
        <v>2</v>
      </c>
      <c r="X1481" s="270"/>
      <c r="Y1481" s="270"/>
      <c r="Z1481" s="376">
        <v>2</v>
      </c>
      <c r="AB1481" s="83"/>
      <c r="AC1481" s="83"/>
      <c r="AD1481" s="83"/>
      <c r="AE1481" s="83"/>
      <c r="AF1481" s="83"/>
      <c r="AG1481" s="83"/>
      <c r="AH1481" s="83"/>
      <c r="AI1481" s="83"/>
      <c r="AJ1481" s="83"/>
      <c r="AK1481" s="83"/>
      <c r="AL1481" s="83"/>
      <c r="AM1481" s="83"/>
      <c r="AN1481" s="83"/>
      <c r="AO1481" s="83"/>
      <c r="AP1481" s="83"/>
      <c r="AQ1481" s="83"/>
      <c r="AR1481" s="83"/>
      <c r="AS1481" s="83"/>
      <c r="AT1481" s="83"/>
      <c r="AU1481" s="83"/>
      <c r="AV1481" s="83"/>
      <c r="AW1481" s="83"/>
      <c r="AX1481" s="83"/>
      <c r="AY1481" s="83"/>
      <c r="AZ1481" s="83"/>
      <c r="BA1481" s="83"/>
      <c r="BB1481" s="83"/>
    </row>
    <row r="1482" spans="10:54" s="228" customFormat="1" x14ac:dyDescent="0.2">
      <c r="J1482" s="361"/>
      <c r="K1482" s="360"/>
      <c r="L1482" s="343"/>
      <c r="M1482" s="343"/>
      <c r="N1482" s="170"/>
      <c r="O1482" s="170"/>
      <c r="P1482" s="170"/>
      <c r="Q1482" s="170"/>
      <c r="R1482" s="170"/>
      <c r="S1482" s="170"/>
      <c r="T1482" s="327">
        <v>1481</v>
      </c>
      <c r="U1482" s="373" t="s">
        <v>1559</v>
      </c>
      <c r="V1482" s="376">
        <v>2</v>
      </c>
      <c r="X1482" s="270"/>
      <c r="Y1482" s="270"/>
      <c r="Z1482" s="376">
        <v>2</v>
      </c>
      <c r="AB1482" s="83"/>
      <c r="AC1482" s="83"/>
      <c r="AD1482" s="83"/>
      <c r="AE1482" s="83"/>
      <c r="AF1482" s="83"/>
      <c r="AG1482" s="83"/>
      <c r="AH1482" s="83"/>
      <c r="AI1482" s="83"/>
      <c r="AJ1482" s="83"/>
      <c r="AK1482" s="83"/>
      <c r="AL1482" s="83"/>
      <c r="AM1482" s="83"/>
      <c r="AN1482" s="83"/>
      <c r="AO1482" s="83"/>
      <c r="AP1482" s="83"/>
      <c r="AQ1482" s="83"/>
      <c r="AR1482" s="83"/>
      <c r="AS1482" s="83"/>
      <c r="AT1482" s="83"/>
      <c r="AU1482" s="83"/>
      <c r="AV1482" s="83"/>
      <c r="AW1482" s="83"/>
      <c r="AX1482" s="83"/>
      <c r="AY1482" s="83"/>
      <c r="AZ1482" s="83"/>
      <c r="BA1482" s="83"/>
      <c r="BB1482" s="83"/>
    </row>
    <row r="1483" spans="10:54" s="228" customFormat="1" x14ac:dyDescent="0.2">
      <c r="J1483" s="361"/>
      <c r="K1483" s="360"/>
      <c r="L1483" s="343"/>
      <c r="M1483" s="343"/>
      <c r="N1483" s="170"/>
      <c r="O1483" s="170"/>
      <c r="P1483" s="170"/>
      <c r="Q1483" s="170"/>
      <c r="R1483" s="170"/>
      <c r="S1483" s="170"/>
      <c r="T1483" s="327">
        <v>1482</v>
      </c>
      <c r="U1483" s="373" t="s">
        <v>1560</v>
      </c>
      <c r="V1483" s="376">
        <v>2</v>
      </c>
      <c r="X1483" s="270"/>
      <c r="Y1483" s="270"/>
      <c r="Z1483" s="376">
        <v>2</v>
      </c>
      <c r="AB1483" s="83"/>
      <c r="AC1483" s="83"/>
      <c r="AD1483" s="83"/>
      <c r="AE1483" s="83"/>
      <c r="AF1483" s="83"/>
      <c r="AG1483" s="83"/>
      <c r="AH1483" s="83"/>
      <c r="AI1483" s="83"/>
      <c r="AJ1483" s="83"/>
      <c r="AK1483" s="83"/>
      <c r="AL1483" s="83"/>
      <c r="AM1483" s="83"/>
      <c r="AN1483" s="83"/>
      <c r="AO1483" s="83"/>
      <c r="AP1483" s="83"/>
      <c r="AQ1483" s="83"/>
      <c r="AR1483" s="83"/>
      <c r="AS1483" s="83"/>
      <c r="AT1483" s="83"/>
      <c r="AU1483" s="83"/>
      <c r="AV1483" s="83"/>
      <c r="AW1483" s="83"/>
      <c r="AX1483" s="83"/>
      <c r="AY1483" s="83"/>
      <c r="AZ1483" s="83"/>
      <c r="BA1483" s="83"/>
      <c r="BB1483" s="83"/>
    </row>
    <row r="1484" spans="10:54" s="228" customFormat="1" x14ac:dyDescent="0.2">
      <c r="J1484" s="361"/>
      <c r="K1484" s="360"/>
      <c r="L1484" s="343"/>
      <c r="M1484" s="343"/>
      <c r="N1484" s="170"/>
      <c r="O1484" s="170"/>
      <c r="P1484" s="170"/>
      <c r="Q1484" s="170"/>
      <c r="R1484" s="170"/>
      <c r="S1484" s="170"/>
      <c r="T1484" s="327">
        <v>1483</v>
      </c>
      <c r="U1484" s="373" t="s">
        <v>1561</v>
      </c>
      <c r="V1484" s="376">
        <v>2</v>
      </c>
      <c r="X1484" s="270"/>
      <c r="Y1484" s="270"/>
      <c r="Z1484" s="376">
        <v>2</v>
      </c>
      <c r="AB1484" s="83"/>
      <c r="AC1484" s="83"/>
      <c r="AD1484" s="83"/>
      <c r="AE1484" s="83"/>
      <c r="AF1484" s="83"/>
      <c r="AG1484" s="83"/>
      <c r="AH1484" s="83"/>
      <c r="AI1484" s="83"/>
      <c r="AJ1484" s="83"/>
      <c r="AK1484" s="83"/>
      <c r="AL1484" s="83"/>
      <c r="AM1484" s="83"/>
      <c r="AN1484" s="83"/>
      <c r="AO1484" s="83"/>
      <c r="AP1484" s="83"/>
      <c r="AQ1484" s="83"/>
      <c r="AR1484" s="83"/>
      <c r="AS1484" s="83"/>
      <c r="AT1484" s="83"/>
      <c r="AU1484" s="83"/>
      <c r="AV1484" s="83"/>
      <c r="AW1484" s="83"/>
      <c r="AX1484" s="83"/>
      <c r="AY1484" s="83"/>
      <c r="AZ1484" s="83"/>
      <c r="BA1484" s="83"/>
      <c r="BB1484" s="83"/>
    </row>
    <row r="1485" spans="10:54" s="228" customFormat="1" x14ac:dyDescent="0.2">
      <c r="J1485" s="361"/>
      <c r="K1485" s="360"/>
      <c r="L1485" s="343"/>
      <c r="M1485" s="343"/>
      <c r="N1485" s="170"/>
      <c r="O1485" s="170"/>
      <c r="P1485" s="170"/>
      <c r="Q1485" s="170"/>
      <c r="R1485" s="170"/>
      <c r="S1485" s="170"/>
      <c r="T1485" s="327">
        <v>1484</v>
      </c>
      <c r="U1485" s="373" t="s">
        <v>1562</v>
      </c>
      <c r="V1485" s="376">
        <v>3</v>
      </c>
      <c r="X1485" s="270"/>
      <c r="Y1485" s="270"/>
      <c r="Z1485" s="376">
        <v>3</v>
      </c>
      <c r="AB1485" s="83"/>
      <c r="AC1485" s="83"/>
      <c r="AD1485" s="83"/>
      <c r="AE1485" s="83"/>
      <c r="AF1485" s="83"/>
      <c r="AG1485" s="83"/>
      <c r="AH1485" s="83"/>
      <c r="AI1485" s="83"/>
      <c r="AJ1485" s="83"/>
      <c r="AK1485" s="83"/>
      <c r="AL1485" s="83"/>
      <c r="AM1485" s="83"/>
      <c r="AN1485" s="83"/>
      <c r="AO1485" s="83"/>
      <c r="AP1485" s="83"/>
      <c r="AQ1485" s="83"/>
      <c r="AR1485" s="83"/>
      <c r="AS1485" s="83"/>
      <c r="AT1485" s="83"/>
      <c r="AU1485" s="83"/>
      <c r="AV1485" s="83"/>
      <c r="AW1485" s="83"/>
      <c r="AX1485" s="83"/>
      <c r="AY1485" s="83"/>
      <c r="AZ1485" s="83"/>
      <c r="BA1485" s="83"/>
      <c r="BB1485" s="83"/>
    </row>
    <row r="1486" spans="10:54" s="228" customFormat="1" x14ac:dyDescent="0.2">
      <c r="J1486" s="361"/>
      <c r="K1486" s="360"/>
      <c r="L1486" s="343"/>
      <c r="M1486" s="343"/>
      <c r="N1486" s="170"/>
      <c r="O1486" s="170"/>
      <c r="P1486" s="170"/>
      <c r="Q1486" s="170"/>
      <c r="R1486" s="170"/>
      <c r="S1486" s="170"/>
      <c r="T1486" s="327">
        <v>1485</v>
      </c>
      <c r="U1486" s="373" t="s">
        <v>1563</v>
      </c>
      <c r="V1486" s="376">
        <v>2</v>
      </c>
      <c r="X1486" s="270"/>
      <c r="Y1486" s="270"/>
      <c r="Z1486" s="376">
        <v>2</v>
      </c>
      <c r="AB1486" s="83"/>
      <c r="AC1486" s="83"/>
      <c r="AD1486" s="83"/>
      <c r="AE1486" s="83"/>
      <c r="AF1486" s="83"/>
      <c r="AG1486" s="83"/>
      <c r="AH1486" s="83"/>
      <c r="AI1486" s="83"/>
      <c r="AJ1486" s="83"/>
      <c r="AK1486" s="83"/>
      <c r="AL1486" s="83"/>
      <c r="AM1486" s="83"/>
      <c r="AN1486" s="83"/>
      <c r="AO1486" s="83"/>
      <c r="AP1486" s="83"/>
      <c r="AQ1486" s="83"/>
      <c r="AR1486" s="83"/>
      <c r="AS1486" s="83"/>
      <c r="AT1486" s="83"/>
      <c r="AU1486" s="83"/>
      <c r="AV1486" s="83"/>
      <c r="AW1486" s="83"/>
      <c r="AX1486" s="83"/>
      <c r="AY1486" s="83"/>
      <c r="AZ1486" s="83"/>
      <c r="BA1486" s="83"/>
      <c r="BB1486" s="83"/>
    </row>
    <row r="1487" spans="10:54" s="228" customFormat="1" x14ac:dyDescent="0.2">
      <c r="J1487" s="361"/>
      <c r="K1487" s="360"/>
      <c r="L1487" s="343"/>
      <c r="M1487" s="343"/>
      <c r="N1487" s="170"/>
      <c r="O1487" s="170"/>
      <c r="P1487" s="170"/>
      <c r="Q1487" s="170"/>
      <c r="R1487" s="170"/>
      <c r="S1487" s="170"/>
      <c r="T1487" s="327">
        <v>1486</v>
      </c>
      <c r="U1487" s="373" t="s">
        <v>1564</v>
      </c>
      <c r="V1487" s="376">
        <v>3</v>
      </c>
      <c r="X1487" s="270"/>
      <c r="Y1487" s="270"/>
      <c r="Z1487" s="376">
        <v>3</v>
      </c>
      <c r="AB1487" s="83"/>
      <c r="AC1487" s="83"/>
      <c r="AD1487" s="83"/>
      <c r="AE1487" s="83"/>
      <c r="AF1487" s="83"/>
      <c r="AG1487" s="83"/>
      <c r="AH1487" s="83"/>
      <c r="AI1487" s="83"/>
      <c r="AJ1487" s="83"/>
      <c r="AK1487" s="83"/>
      <c r="AL1487" s="83"/>
      <c r="AM1487" s="83"/>
      <c r="AN1487" s="83"/>
      <c r="AO1487" s="83"/>
      <c r="AP1487" s="83"/>
      <c r="AQ1487" s="83"/>
      <c r="AR1487" s="83"/>
      <c r="AS1487" s="83"/>
      <c r="AT1487" s="83"/>
      <c r="AU1487" s="83"/>
      <c r="AV1487" s="83"/>
      <c r="AW1487" s="83"/>
      <c r="AX1487" s="83"/>
      <c r="AY1487" s="83"/>
      <c r="AZ1487" s="83"/>
      <c r="BA1487" s="83"/>
      <c r="BB1487" s="83"/>
    </row>
    <row r="1488" spans="10:54" s="228" customFormat="1" x14ac:dyDescent="0.2">
      <c r="J1488" s="361"/>
      <c r="K1488" s="360"/>
      <c r="L1488" s="343"/>
      <c r="M1488" s="343"/>
      <c r="N1488" s="170"/>
      <c r="O1488" s="170"/>
      <c r="P1488" s="170"/>
      <c r="Q1488" s="170"/>
      <c r="R1488" s="170"/>
      <c r="S1488" s="170"/>
      <c r="T1488" s="327">
        <v>1487</v>
      </c>
      <c r="U1488" s="373" t="s">
        <v>1565</v>
      </c>
      <c r="V1488" s="376">
        <v>2</v>
      </c>
      <c r="X1488" s="270"/>
      <c r="Y1488" s="270"/>
      <c r="Z1488" s="376">
        <v>2</v>
      </c>
      <c r="AB1488" s="83"/>
      <c r="AC1488" s="83"/>
      <c r="AD1488" s="83"/>
      <c r="AE1488" s="83"/>
      <c r="AF1488" s="83"/>
      <c r="AG1488" s="83"/>
      <c r="AH1488" s="83"/>
      <c r="AI1488" s="83"/>
      <c r="AJ1488" s="83"/>
      <c r="AK1488" s="83"/>
      <c r="AL1488" s="83"/>
      <c r="AM1488" s="83"/>
      <c r="AN1488" s="83"/>
      <c r="AO1488" s="83"/>
      <c r="AP1488" s="83"/>
      <c r="AQ1488" s="83"/>
      <c r="AR1488" s="83"/>
      <c r="AS1488" s="83"/>
      <c r="AT1488" s="83"/>
      <c r="AU1488" s="83"/>
      <c r="AV1488" s="83"/>
      <c r="AW1488" s="83"/>
      <c r="AX1488" s="83"/>
      <c r="AY1488" s="83"/>
      <c r="AZ1488" s="83"/>
      <c r="BA1488" s="83"/>
      <c r="BB1488" s="83"/>
    </row>
    <row r="1489" spans="10:54" s="228" customFormat="1" x14ac:dyDescent="0.2">
      <c r="J1489" s="361"/>
      <c r="K1489" s="360"/>
      <c r="L1489" s="343"/>
      <c r="M1489" s="343"/>
      <c r="N1489" s="170"/>
      <c r="O1489" s="170"/>
      <c r="P1489" s="170"/>
      <c r="Q1489" s="170"/>
      <c r="R1489" s="170"/>
      <c r="S1489" s="170"/>
      <c r="T1489" s="327">
        <v>1488</v>
      </c>
      <c r="U1489" s="373" t="s">
        <v>1566</v>
      </c>
      <c r="V1489" s="376">
        <v>2</v>
      </c>
      <c r="X1489" s="270"/>
      <c r="Y1489" s="270"/>
      <c r="Z1489" s="376">
        <v>2</v>
      </c>
      <c r="AB1489" s="83"/>
      <c r="AC1489" s="83"/>
      <c r="AD1489" s="83"/>
      <c r="AE1489" s="83"/>
      <c r="AF1489" s="83"/>
      <c r="AG1489" s="83"/>
      <c r="AH1489" s="83"/>
      <c r="AI1489" s="83"/>
      <c r="AJ1489" s="83"/>
      <c r="AK1489" s="83"/>
      <c r="AL1489" s="83"/>
      <c r="AM1489" s="83"/>
      <c r="AN1489" s="83"/>
      <c r="AO1489" s="83"/>
      <c r="AP1489" s="83"/>
      <c r="AQ1489" s="83"/>
      <c r="AR1489" s="83"/>
      <c r="AS1489" s="83"/>
      <c r="AT1489" s="83"/>
      <c r="AU1489" s="83"/>
      <c r="AV1489" s="83"/>
      <c r="AW1489" s="83"/>
      <c r="AX1489" s="83"/>
      <c r="AY1489" s="83"/>
      <c r="AZ1489" s="83"/>
      <c r="BA1489" s="83"/>
      <c r="BB1489" s="83"/>
    </row>
    <row r="1490" spans="10:54" s="228" customFormat="1" x14ac:dyDescent="0.2">
      <c r="J1490" s="361"/>
      <c r="K1490" s="360"/>
      <c r="L1490" s="343"/>
      <c r="M1490" s="343"/>
      <c r="N1490" s="170"/>
      <c r="O1490" s="170"/>
      <c r="P1490" s="170"/>
      <c r="Q1490" s="170"/>
      <c r="R1490" s="170"/>
      <c r="S1490" s="170"/>
      <c r="T1490" s="327">
        <v>1489</v>
      </c>
      <c r="U1490" s="373" t="s">
        <v>1567</v>
      </c>
      <c r="V1490" s="376">
        <v>2</v>
      </c>
      <c r="X1490" s="270"/>
      <c r="Y1490" s="270"/>
      <c r="Z1490" s="376">
        <v>2</v>
      </c>
      <c r="AB1490" s="83"/>
      <c r="AC1490" s="83"/>
      <c r="AD1490" s="83"/>
      <c r="AE1490" s="83"/>
      <c r="AF1490" s="83"/>
      <c r="AG1490" s="83"/>
      <c r="AH1490" s="83"/>
      <c r="AI1490" s="83"/>
      <c r="AJ1490" s="83"/>
      <c r="AK1490" s="83"/>
      <c r="AL1490" s="83"/>
      <c r="AM1490" s="83"/>
      <c r="AN1490" s="83"/>
      <c r="AO1490" s="83"/>
      <c r="AP1490" s="83"/>
      <c r="AQ1490" s="83"/>
      <c r="AR1490" s="83"/>
      <c r="AS1490" s="83"/>
      <c r="AT1490" s="83"/>
      <c r="AU1490" s="83"/>
      <c r="AV1490" s="83"/>
      <c r="AW1490" s="83"/>
      <c r="AX1490" s="83"/>
      <c r="AY1490" s="83"/>
      <c r="AZ1490" s="83"/>
      <c r="BA1490" s="83"/>
      <c r="BB1490" s="83"/>
    </row>
    <row r="1491" spans="10:54" s="228" customFormat="1" x14ac:dyDescent="0.2">
      <c r="J1491" s="361"/>
      <c r="K1491" s="360"/>
      <c r="L1491" s="343"/>
      <c r="M1491" s="343"/>
      <c r="N1491" s="170"/>
      <c r="O1491" s="170"/>
      <c r="P1491" s="170"/>
      <c r="Q1491" s="170"/>
      <c r="R1491" s="170"/>
      <c r="S1491" s="170"/>
      <c r="T1491" s="327">
        <v>1490</v>
      </c>
      <c r="U1491" s="373" t="s">
        <v>1568</v>
      </c>
      <c r="V1491" s="376">
        <v>3</v>
      </c>
      <c r="X1491" s="270"/>
      <c r="Y1491" s="270"/>
      <c r="Z1491" s="376">
        <v>3</v>
      </c>
      <c r="AB1491" s="83"/>
      <c r="AC1491" s="83"/>
      <c r="AD1491" s="83"/>
      <c r="AE1491" s="83"/>
      <c r="AF1491" s="83"/>
      <c r="AG1491" s="83"/>
      <c r="AH1491" s="83"/>
      <c r="AI1491" s="83"/>
      <c r="AJ1491" s="83"/>
      <c r="AK1491" s="83"/>
      <c r="AL1491" s="83"/>
      <c r="AM1491" s="83"/>
      <c r="AN1491" s="83"/>
      <c r="AO1491" s="83"/>
      <c r="AP1491" s="83"/>
      <c r="AQ1491" s="83"/>
      <c r="AR1491" s="83"/>
      <c r="AS1491" s="83"/>
      <c r="AT1491" s="83"/>
      <c r="AU1491" s="83"/>
      <c r="AV1491" s="83"/>
      <c r="AW1491" s="83"/>
      <c r="AX1491" s="83"/>
      <c r="AY1491" s="83"/>
      <c r="AZ1491" s="83"/>
      <c r="BA1491" s="83"/>
      <c r="BB1491" s="83"/>
    </row>
    <row r="1492" spans="10:54" s="228" customFormat="1" x14ac:dyDescent="0.2">
      <c r="J1492" s="361"/>
      <c r="K1492" s="360"/>
      <c r="L1492" s="343"/>
      <c r="M1492" s="343"/>
      <c r="N1492" s="170"/>
      <c r="O1492" s="170"/>
      <c r="P1492" s="170"/>
      <c r="Q1492" s="170"/>
      <c r="R1492" s="170"/>
      <c r="S1492" s="170"/>
      <c r="T1492" s="327">
        <v>1491</v>
      </c>
      <c r="U1492" s="373" t="s">
        <v>1569</v>
      </c>
      <c r="V1492" s="376">
        <v>3</v>
      </c>
      <c r="X1492" s="270"/>
      <c r="Y1492" s="270"/>
      <c r="Z1492" s="376">
        <v>3</v>
      </c>
      <c r="AB1492" s="83"/>
      <c r="AC1492" s="83"/>
      <c r="AD1492" s="83"/>
      <c r="AE1492" s="83"/>
      <c r="AF1492" s="83"/>
      <c r="AG1492" s="83"/>
      <c r="AH1492" s="83"/>
      <c r="AI1492" s="83"/>
      <c r="AJ1492" s="83"/>
      <c r="AK1492" s="83"/>
      <c r="AL1492" s="83"/>
      <c r="AM1492" s="83"/>
      <c r="AN1492" s="83"/>
      <c r="AO1492" s="83"/>
      <c r="AP1492" s="83"/>
      <c r="AQ1492" s="83"/>
      <c r="AR1492" s="83"/>
      <c r="AS1492" s="83"/>
      <c r="AT1492" s="83"/>
      <c r="AU1492" s="83"/>
      <c r="AV1492" s="83"/>
      <c r="AW1492" s="83"/>
      <c r="AX1492" s="83"/>
      <c r="AY1492" s="83"/>
      <c r="AZ1492" s="83"/>
      <c r="BA1492" s="83"/>
      <c r="BB1492" s="83"/>
    </row>
    <row r="1493" spans="10:54" s="228" customFormat="1" x14ac:dyDescent="0.2">
      <c r="J1493" s="361"/>
      <c r="K1493" s="360"/>
      <c r="L1493" s="343"/>
      <c r="M1493" s="343"/>
      <c r="N1493" s="170"/>
      <c r="O1493" s="170"/>
      <c r="P1493" s="170"/>
      <c r="Q1493" s="170"/>
      <c r="R1493" s="170"/>
      <c r="S1493" s="170"/>
      <c r="T1493" s="327">
        <v>1492</v>
      </c>
      <c r="U1493" s="373" t="s">
        <v>1570</v>
      </c>
      <c r="V1493" s="376">
        <v>1</v>
      </c>
      <c r="X1493" s="270"/>
      <c r="Y1493" s="270"/>
      <c r="Z1493" s="376">
        <v>1</v>
      </c>
      <c r="AB1493" s="83"/>
      <c r="AC1493" s="83"/>
      <c r="AD1493" s="83"/>
      <c r="AE1493" s="83"/>
      <c r="AF1493" s="83"/>
      <c r="AG1493" s="83"/>
      <c r="AH1493" s="83"/>
      <c r="AI1493" s="83"/>
      <c r="AJ1493" s="83"/>
      <c r="AK1493" s="83"/>
      <c r="AL1493" s="83"/>
      <c r="AM1493" s="83"/>
      <c r="AN1493" s="83"/>
      <c r="AO1493" s="83"/>
      <c r="AP1493" s="83"/>
      <c r="AQ1493" s="83"/>
      <c r="AR1493" s="83"/>
      <c r="AS1493" s="83"/>
      <c r="AT1493" s="83"/>
      <c r="AU1493" s="83"/>
      <c r="AV1493" s="83"/>
      <c r="AW1493" s="83"/>
      <c r="AX1493" s="83"/>
      <c r="AY1493" s="83"/>
      <c r="AZ1493" s="83"/>
      <c r="BA1493" s="83"/>
      <c r="BB1493" s="83"/>
    </row>
    <row r="1494" spans="10:54" s="228" customFormat="1" x14ac:dyDescent="0.2">
      <c r="J1494" s="361"/>
      <c r="K1494" s="360"/>
      <c r="L1494" s="343"/>
      <c r="M1494" s="343"/>
      <c r="N1494" s="170"/>
      <c r="O1494" s="170"/>
      <c r="P1494" s="170"/>
      <c r="Q1494" s="170"/>
      <c r="R1494" s="170"/>
      <c r="S1494" s="170"/>
      <c r="T1494" s="327">
        <v>1493</v>
      </c>
      <c r="U1494" s="373" t="s">
        <v>1571</v>
      </c>
      <c r="V1494" s="376">
        <v>3</v>
      </c>
      <c r="X1494" s="270"/>
      <c r="Y1494" s="270"/>
      <c r="Z1494" s="376">
        <v>3</v>
      </c>
      <c r="AB1494" s="83"/>
      <c r="AC1494" s="83"/>
      <c r="AD1494" s="83"/>
      <c r="AE1494" s="83"/>
      <c r="AF1494" s="83"/>
      <c r="AG1494" s="83"/>
      <c r="AH1494" s="83"/>
      <c r="AI1494" s="83"/>
      <c r="AJ1494" s="83"/>
      <c r="AK1494" s="83"/>
      <c r="AL1494" s="83"/>
      <c r="AM1494" s="83"/>
      <c r="AN1494" s="83"/>
      <c r="AO1494" s="83"/>
      <c r="AP1494" s="83"/>
      <c r="AQ1494" s="83"/>
      <c r="AR1494" s="83"/>
      <c r="AS1494" s="83"/>
      <c r="AT1494" s="83"/>
      <c r="AU1494" s="83"/>
      <c r="AV1494" s="83"/>
      <c r="AW1494" s="83"/>
      <c r="AX1494" s="83"/>
      <c r="AY1494" s="83"/>
      <c r="AZ1494" s="83"/>
      <c r="BA1494" s="83"/>
      <c r="BB1494" s="83"/>
    </row>
    <row r="1495" spans="10:54" s="228" customFormat="1" x14ac:dyDescent="0.2">
      <c r="J1495" s="361"/>
      <c r="K1495" s="360"/>
      <c r="L1495" s="343"/>
      <c r="M1495" s="343"/>
      <c r="N1495" s="170"/>
      <c r="O1495" s="170"/>
      <c r="P1495" s="170"/>
      <c r="Q1495" s="170"/>
      <c r="R1495" s="170"/>
      <c r="S1495" s="170"/>
      <c r="T1495" s="327">
        <v>1494</v>
      </c>
      <c r="U1495" s="373" t="s">
        <v>1572</v>
      </c>
      <c r="V1495" s="376">
        <v>2</v>
      </c>
      <c r="X1495" s="270"/>
      <c r="Y1495" s="270"/>
      <c r="Z1495" s="376">
        <v>2</v>
      </c>
      <c r="AB1495" s="83"/>
      <c r="AC1495" s="83"/>
      <c r="AD1495" s="83"/>
      <c r="AE1495" s="83"/>
      <c r="AF1495" s="83"/>
      <c r="AG1495" s="83"/>
      <c r="AH1495" s="83"/>
      <c r="AI1495" s="83"/>
      <c r="AJ1495" s="83"/>
      <c r="AK1495" s="83"/>
      <c r="AL1495" s="83"/>
      <c r="AM1495" s="83"/>
      <c r="AN1495" s="83"/>
      <c r="AO1495" s="83"/>
      <c r="AP1495" s="83"/>
      <c r="AQ1495" s="83"/>
      <c r="AR1495" s="83"/>
      <c r="AS1495" s="83"/>
      <c r="AT1495" s="83"/>
      <c r="AU1495" s="83"/>
      <c r="AV1495" s="83"/>
      <c r="AW1495" s="83"/>
      <c r="AX1495" s="83"/>
      <c r="AY1495" s="83"/>
      <c r="AZ1495" s="83"/>
      <c r="BA1495" s="83"/>
      <c r="BB1495" s="83"/>
    </row>
    <row r="1496" spans="10:54" s="228" customFormat="1" x14ac:dyDescent="0.2">
      <c r="J1496" s="361"/>
      <c r="K1496" s="360"/>
      <c r="L1496" s="343"/>
      <c r="M1496" s="343"/>
      <c r="N1496" s="170"/>
      <c r="O1496" s="170"/>
      <c r="P1496" s="170"/>
      <c r="Q1496" s="170"/>
      <c r="R1496" s="170"/>
      <c r="S1496" s="170"/>
      <c r="T1496" s="327">
        <v>1495</v>
      </c>
      <c r="U1496" s="373" t="s">
        <v>1573</v>
      </c>
      <c r="V1496" s="376">
        <v>2</v>
      </c>
      <c r="X1496" s="270"/>
      <c r="Y1496" s="270"/>
      <c r="Z1496" s="376">
        <v>2</v>
      </c>
      <c r="AB1496" s="83"/>
      <c r="AC1496" s="83"/>
      <c r="AD1496" s="83"/>
      <c r="AE1496" s="83"/>
      <c r="AF1496" s="83"/>
      <c r="AG1496" s="83"/>
      <c r="AH1496" s="83"/>
      <c r="AI1496" s="83"/>
      <c r="AJ1496" s="83"/>
      <c r="AK1496" s="83"/>
      <c r="AL1496" s="83"/>
      <c r="AM1496" s="83"/>
      <c r="AN1496" s="83"/>
      <c r="AO1496" s="83"/>
      <c r="AP1496" s="83"/>
      <c r="AQ1496" s="83"/>
      <c r="AR1496" s="83"/>
      <c r="AS1496" s="83"/>
      <c r="AT1496" s="83"/>
      <c r="AU1496" s="83"/>
      <c r="AV1496" s="83"/>
      <c r="AW1496" s="83"/>
      <c r="AX1496" s="83"/>
      <c r="AY1496" s="83"/>
      <c r="AZ1496" s="83"/>
      <c r="BA1496" s="83"/>
      <c r="BB1496" s="83"/>
    </row>
    <row r="1497" spans="10:54" s="228" customFormat="1" x14ac:dyDescent="0.2">
      <c r="J1497" s="361"/>
      <c r="K1497" s="360"/>
      <c r="L1497" s="343"/>
      <c r="M1497" s="343"/>
      <c r="N1497" s="170"/>
      <c r="O1497" s="170"/>
      <c r="P1497" s="170"/>
      <c r="Q1497" s="170"/>
      <c r="R1497" s="170"/>
      <c r="S1497" s="170"/>
      <c r="T1497" s="327">
        <v>1496</v>
      </c>
      <c r="U1497" s="373" t="s">
        <v>1574</v>
      </c>
      <c r="V1497" s="376">
        <v>2</v>
      </c>
      <c r="X1497" s="270"/>
      <c r="Y1497" s="270"/>
      <c r="Z1497" s="376">
        <v>2</v>
      </c>
      <c r="AB1497" s="83"/>
      <c r="AC1497" s="83"/>
      <c r="AD1497" s="83"/>
      <c r="AE1497" s="83"/>
      <c r="AF1497" s="83"/>
      <c r="AG1497" s="83"/>
      <c r="AH1497" s="83"/>
      <c r="AI1497" s="83"/>
      <c r="AJ1497" s="83"/>
      <c r="AK1497" s="83"/>
      <c r="AL1497" s="83"/>
      <c r="AM1497" s="83"/>
      <c r="AN1497" s="83"/>
      <c r="AO1497" s="83"/>
      <c r="AP1497" s="83"/>
      <c r="AQ1497" s="83"/>
      <c r="AR1497" s="83"/>
      <c r="AS1497" s="83"/>
      <c r="AT1497" s="83"/>
      <c r="AU1497" s="83"/>
      <c r="AV1497" s="83"/>
      <c r="AW1497" s="83"/>
      <c r="AX1497" s="83"/>
      <c r="AY1497" s="83"/>
      <c r="AZ1497" s="83"/>
      <c r="BA1497" s="83"/>
      <c r="BB1497" s="83"/>
    </row>
    <row r="1498" spans="10:54" s="228" customFormat="1" x14ac:dyDescent="0.2">
      <c r="J1498" s="361"/>
      <c r="K1498" s="360"/>
      <c r="L1498" s="343"/>
      <c r="M1498" s="343"/>
      <c r="N1498" s="170"/>
      <c r="O1498" s="170"/>
      <c r="P1498" s="170"/>
      <c r="Q1498" s="170"/>
      <c r="R1498" s="170"/>
      <c r="S1498" s="170"/>
      <c r="T1498" s="327">
        <v>1497</v>
      </c>
      <c r="U1498" s="373" t="s">
        <v>1575</v>
      </c>
      <c r="V1498" s="376">
        <v>2</v>
      </c>
      <c r="X1498" s="270"/>
      <c r="Y1498" s="270"/>
      <c r="Z1498" s="376">
        <v>2</v>
      </c>
      <c r="AB1498" s="83"/>
      <c r="AC1498" s="83"/>
      <c r="AD1498" s="83"/>
      <c r="AE1498" s="83"/>
      <c r="AF1498" s="83"/>
      <c r="AG1498" s="83"/>
      <c r="AH1498" s="83"/>
      <c r="AI1498" s="83"/>
      <c r="AJ1498" s="83"/>
      <c r="AK1498" s="83"/>
      <c r="AL1498" s="83"/>
      <c r="AM1498" s="83"/>
      <c r="AN1498" s="83"/>
      <c r="AO1498" s="83"/>
      <c r="AP1498" s="83"/>
      <c r="AQ1498" s="83"/>
      <c r="AR1498" s="83"/>
      <c r="AS1498" s="83"/>
      <c r="AT1498" s="83"/>
      <c r="AU1498" s="83"/>
      <c r="AV1498" s="83"/>
      <c r="AW1498" s="83"/>
      <c r="AX1498" s="83"/>
      <c r="AY1498" s="83"/>
      <c r="AZ1498" s="83"/>
      <c r="BA1498" s="83"/>
      <c r="BB1498" s="83"/>
    </row>
    <row r="1499" spans="10:54" s="228" customFormat="1" x14ac:dyDescent="0.2">
      <c r="J1499" s="361"/>
      <c r="K1499" s="360"/>
      <c r="L1499" s="343"/>
      <c r="M1499" s="343"/>
      <c r="N1499" s="170"/>
      <c r="O1499" s="170"/>
      <c r="P1499" s="170"/>
      <c r="Q1499" s="170"/>
      <c r="R1499" s="170"/>
      <c r="S1499" s="170"/>
      <c r="T1499" s="327">
        <v>1498</v>
      </c>
      <c r="U1499" s="373" t="s">
        <v>1576</v>
      </c>
      <c r="V1499" s="376">
        <v>3</v>
      </c>
      <c r="X1499" s="270"/>
      <c r="Y1499" s="270"/>
      <c r="Z1499" s="376">
        <v>3</v>
      </c>
      <c r="AB1499" s="83"/>
      <c r="AC1499" s="83"/>
      <c r="AD1499" s="83"/>
      <c r="AE1499" s="83"/>
      <c r="AF1499" s="83"/>
      <c r="AG1499" s="83"/>
      <c r="AH1499" s="83"/>
      <c r="AI1499" s="83"/>
      <c r="AJ1499" s="83"/>
      <c r="AK1499" s="83"/>
      <c r="AL1499" s="83"/>
      <c r="AM1499" s="83"/>
      <c r="AN1499" s="83"/>
      <c r="AO1499" s="83"/>
      <c r="AP1499" s="83"/>
      <c r="AQ1499" s="83"/>
      <c r="AR1499" s="83"/>
      <c r="AS1499" s="83"/>
      <c r="AT1499" s="83"/>
      <c r="AU1499" s="83"/>
      <c r="AV1499" s="83"/>
      <c r="AW1499" s="83"/>
      <c r="AX1499" s="83"/>
      <c r="AY1499" s="83"/>
      <c r="AZ1499" s="83"/>
      <c r="BA1499" s="83"/>
      <c r="BB1499" s="83"/>
    </row>
    <row r="1500" spans="10:54" s="228" customFormat="1" x14ac:dyDescent="0.2">
      <c r="J1500" s="361"/>
      <c r="K1500" s="360"/>
      <c r="L1500" s="343"/>
      <c r="M1500" s="343"/>
      <c r="N1500" s="170"/>
      <c r="O1500" s="170"/>
      <c r="P1500" s="170"/>
      <c r="Q1500" s="170"/>
      <c r="R1500" s="170"/>
      <c r="S1500" s="170"/>
      <c r="T1500" s="327">
        <v>1499</v>
      </c>
      <c r="U1500" s="373" t="s">
        <v>1577</v>
      </c>
      <c r="V1500" s="376">
        <v>2</v>
      </c>
      <c r="X1500" s="270"/>
      <c r="Y1500" s="270"/>
      <c r="Z1500" s="376">
        <v>2</v>
      </c>
      <c r="AB1500" s="83"/>
      <c r="AC1500" s="83"/>
      <c r="AD1500" s="83"/>
      <c r="AE1500" s="83"/>
      <c r="AF1500" s="83"/>
      <c r="AG1500" s="83"/>
      <c r="AH1500" s="83"/>
      <c r="AI1500" s="83"/>
      <c r="AJ1500" s="83"/>
      <c r="AK1500" s="83"/>
      <c r="AL1500" s="83"/>
      <c r="AM1500" s="83"/>
      <c r="AN1500" s="83"/>
      <c r="AO1500" s="83"/>
      <c r="AP1500" s="83"/>
      <c r="AQ1500" s="83"/>
      <c r="AR1500" s="83"/>
      <c r="AS1500" s="83"/>
      <c r="AT1500" s="83"/>
      <c r="AU1500" s="83"/>
      <c r="AV1500" s="83"/>
      <c r="AW1500" s="83"/>
      <c r="AX1500" s="83"/>
      <c r="AY1500" s="83"/>
      <c r="AZ1500" s="83"/>
      <c r="BA1500" s="83"/>
      <c r="BB1500" s="83"/>
    </row>
    <row r="1501" spans="10:54" s="228" customFormat="1" x14ac:dyDescent="0.2">
      <c r="J1501" s="361"/>
      <c r="K1501" s="360"/>
      <c r="L1501" s="343"/>
      <c r="M1501" s="343"/>
      <c r="N1501" s="170"/>
      <c r="O1501" s="170"/>
      <c r="P1501" s="170"/>
      <c r="Q1501" s="170"/>
      <c r="R1501" s="170"/>
      <c r="S1501" s="170"/>
      <c r="T1501" s="327">
        <v>1500</v>
      </c>
      <c r="U1501" s="373" t="s">
        <v>1578</v>
      </c>
      <c r="V1501" s="376">
        <v>2</v>
      </c>
      <c r="X1501" s="270"/>
      <c r="Y1501" s="270"/>
      <c r="Z1501" s="376">
        <v>2</v>
      </c>
      <c r="AB1501" s="83"/>
      <c r="AC1501" s="83"/>
      <c r="AD1501" s="83"/>
      <c r="AE1501" s="83"/>
      <c r="AF1501" s="83"/>
      <c r="AG1501" s="83"/>
      <c r="AH1501" s="83"/>
      <c r="AI1501" s="83"/>
      <c r="AJ1501" s="83"/>
      <c r="AK1501" s="83"/>
      <c r="AL1501" s="83"/>
      <c r="AM1501" s="83"/>
      <c r="AN1501" s="83"/>
      <c r="AO1501" s="83"/>
      <c r="AP1501" s="83"/>
      <c r="AQ1501" s="83"/>
      <c r="AR1501" s="83"/>
      <c r="AS1501" s="83"/>
      <c r="AT1501" s="83"/>
      <c r="AU1501" s="83"/>
      <c r="AV1501" s="83"/>
      <c r="AW1501" s="83"/>
      <c r="AX1501" s="83"/>
      <c r="AY1501" s="83"/>
      <c r="AZ1501" s="83"/>
      <c r="BA1501" s="83"/>
      <c r="BB1501" s="83"/>
    </row>
    <row r="1502" spans="10:54" s="228" customFormat="1" x14ac:dyDescent="0.2">
      <c r="J1502" s="361"/>
      <c r="K1502" s="360"/>
      <c r="L1502" s="343"/>
      <c r="M1502" s="343"/>
      <c r="N1502" s="170"/>
      <c r="O1502" s="170"/>
      <c r="P1502" s="170"/>
      <c r="Q1502" s="170"/>
      <c r="R1502" s="170"/>
      <c r="S1502" s="170"/>
      <c r="T1502" s="327">
        <v>1501</v>
      </c>
      <c r="U1502" s="373" t="s">
        <v>1579</v>
      </c>
      <c r="V1502" s="376">
        <v>2</v>
      </c>
      <c r="X1502" s="270"/>
      <c r="Y1502" s="270"/>
      <c r="Z1502" s="376">
        <v>2</v>
      </c>
      <c r="AB1502" s="83"/>
      <c r="AC1502" s="83"/>
      <c r="AD1502" s="83"/>
      <c r="AE1502" s="83"/>
      <c r="AF1502" s="83"/>
      <c r="AG1502" s="83"/>
      <c r="AH1502" s="83"/>
      <c r="AI1502" s="83"/>
      <c r="AJ1502" s="83"/>
      <c r="AK1502" s="83"/>
      <c r="AL1502" s="83"/>
      <c r="AM1502" s="83"/>
      <c r="AN1502" s="83"/>
      <c r="AO1502" s="83"/>
      <c r="AP1502" s="83"/>
      <c r="AQ1502" s="83"/>
      <c r="AR1502" s="83"/>
      <c r="AS1502" s="83"/>
      <c r="AT1502" s="83"/>
      <c r="AU1502" s="83"/>
      <c r="AV1502" s="83"/>
      <c r="AW1502" s="83"/>
      <c r="AX1502" s="83"/>
      <c r="AY1502" s="83"/>
      <c r="AZ1502" s="83"/>
      <c r="BA1502" s="83"/>
      <c r="BB1502" s="83"/>
    </row>
    <row r="1503" spans="10:54" s="228" customFormat="1" x14ac:dyDescent="0.2">
      <c r="J1503" s="361"/>
      <c r="K1503" s="360"/>
      <c r="L1503" s="343"/>
      <c r="M1503" s="343"/>
      <c r="N1503" s="170"/>
      <c r="O1503" s="170"/>
      <c r="P1503" s="170"/>
      <c r="Q1503" s="170"/>
      <c r="R1503" s="170"/>
      <c r="S1503" s="170"/>
      <c r="T1503" s="327">
        <v>1502</v>
      </c>
      <c r="U1503" s="373" t="s">
        <v>1580</v>
      </c>
      <c r="V1503" s="376">
        <v>2</v>
      </c>
      <c r="X1503" s="270"/>
      <c r="Y1503" s="270"/>
      <c r="Z1503" s="376">
        <v>2</v>
      </c>
      <c r="AB1503" s="83"/>
      <c r="AC1503" s="83"/>
      <c r="AD1503" s="83"/>
      <c r="AE1503" s="83"/>
      <c r="AF1503" s="83"/>
      <c r="AG1503" s="83"/>
      <c r="AH1503" s="83"/>
      <c r="AI1503" s="83"/>
      <c r="AJ1503" s="83"/>
      <c r="AK1503" s="83"/>
      <c r="AL1503" s="83"/>
      <c r="AM1503" s="83"/>
      <c r="AN1503" s="83"/>
      <c r="AO1503" s="83"/>
      <c r="AP1503" s="83"/>
      <c r="AQ1503" s="83"/>
      <c r="AR1503" s="83"/>
      <c r="AS1503" s="83"/>
      <c r="AT1503" s="83"/>
      <c r="AU1503" s="83"/>
      <c r="AV1503" s="83"/>
      <c r="AW1503" s="83"/>
      <c r="AX1503" s="83"/>
      <c r="AY1503" s="83"/>
      <c r="AZ1503" s="83"/>
      <c r="BA1503" s="83"/>
      <c r="BB1503" s="83"/>
    </row>
    <row r="1504" spans="10:54" s="228" customFormat="1" x14ac:dyDescent="0.2">
      <c r="J1504" s="361"/>
      <c r="K1504" s="360"/>
      <c r="L1504" s="343"/>
      <c r="M1504" s="343"/>
      <c r="N1504" s="170"/>
      <c r="O1504" s="170"/>
      <c r="P1504" s="170"/>
      <c r="Q1504" s="170"/>
      <c r="R1504" s="170"/>
      <c r="S1504" s="170"/>
      <c r="T1504" s="327">
        <v>1503</v>
      </c>
      <c r="U1504" s="373" t="s">
        <v>1581</v>
      </c>
      <c r="V1504" s="376">
        <v>2</v>
      </c>
      <c r="X1504" s="270"/>
      <c r="Y1504" s="270"/>
      <c r="Z1504" s="376">
        <v>2</v>
      </c>
      <c r="AB1504" s="83"/>
      <c r="AC1504" s="83"/>
      <c r="AD1504" s="83"/>
      <c r="AE1504" s="83"/>
      <c r="AF1504" s="83"/>
      <c r="AG1504" s="83"/>
      <c r="AH1504" s="83"/>
      <c r="AI1504" s="83"/>
      <c r="AJ1504" s="83"/>
      <c r="AK1504" s="83"/>
      <c r="AL1504" s="83"/>
      <c r="AM1504" s="83"/>
      <c r="AN1504" s="83"/>
      <c r="AO1504" s="83"/>
      <c r="AP1504" s="83"/>
      <c r="AQ1504" s="83"/>
      <c r="AR1504" s="83"/>
      <c r="AS1504" s="83"/>
      <c r="AT1504" s="83"/>
      <c r="AU1504" s="83"/>
      <c r="AV1504" s="83"/>
      <c r="AW1504" s="83"/>
      <c r="AX1504" s="83"/>
      <c r="AY1504" s="83"/>
      <c r="AZ1504" s="83"/>
      <c r="BA1504" s="83"/>
      <c r="BB1504" s="83"/>
    </row>
    <row r="1505" spans="10:54" s="228" customFormat="1" x14ac:dyDescent="0.2">
      <c r="J1505" s="361"/>
      <c r="K1505" s="360"/>
      <c r="L1505" s="343"/>
      <c r="M1505" s="343"/>
      <c r="N1505" s="170"/>
      <c r="O1505" s="170"/>
      <c r="P1505" s="170"/>
      <c r="Q1505" s="170"/>
      <c r="R1505" s="170"/>
      <c r="S1505" s="170"/>
      <c r="T1505" s="327">
        <v>1504</v>
      </c>
      <c r="U1505" s="373" t="s">
        <v>1582</v>
      </c>
      <c r="V1505" s="376">
        <v>2</v>
      </c>
      <c r="X1505" s="270"/>
      <c r="Y1505" s="270"/>
      <c r="Z1505" s="376">
        <v>2</v>
      </c>
      <c r="AB1505" s="83"/>
      <c r="AC1505" s="83"/>
      <c r="AD1505" s="83"/>
      <c r="AE1505" s="83"/>
      <c r="AF1505" s="83"/>
      <c r="AG1505" s="83"/>
      <c r="AH1505" s="83"/>
      <c r="AI1505" s="83"/>
      <c r="AJ1505" s="83"/>
      <c r="AK1505" s="83"/>
      <c r="AL1505" s="83"/>
      <c r="AM1505" s="83"/>
      <c r="AN1505" s="83"/>
      <c r="AO1505" s="83"/>
      <c r="AP1505" s="83"/>
      <c r="AQ1505" s="83"/>
      <c r="AR1505" s="83"/>
      <c r="AS1505" s="83"/>
      <c r="AT1505" s="83"/>
      <c r="AU1505" s="83"/>
      <c r="AV1505" s="83"/>
      <c r="AW1505" s="83"/>
      <c r="AX1505" s="83"/>
      <c r="AY1505" s="83"/>
      <c r="AZ1505" s="83"/>
      <c r="BA1505" s="83"/>
      <c r="BB1505" s="83"/>
    </row>
    <row r="1506" spans="10:54" s="228" customFormat="1" x14ac:dyDescent="0.2">
      <c r="J1506" s="361"/>
      <c r="K1506" s="360"/>
      <c r="L1506" s="343"/>
      <c r="M1506" s="343"/>
      <c r="N1506" s="170"/>
      <c r="O1506" s="170"/>
      <c r="P1506" s="170"/>
      <c r="Q1506" s="170"/>
      <c r="R1506" s="170"/>
      <c r="S1506" s="170"/>
      <c r="T1506" s="327">
        <v>1505</v>
      </c>
      <c r="U1506" s="373" t="s">
        <v>1583</v>
      </c>
      <c r="V1506" s="376">
        <v>2</v>
      </c>
      <c r="X1506" s="270"/>
      <c r="Y1506" s="270"/>
      <c r="Z1506" s="376">
        <v>2</v>
      </c>
      <c r="AB1506" s="83"/>
      <c r="AC1506" s="83"/>
      <c r="AD1506" s="83"/>
      <c r="AE1506" s="83"/>
      <c r="AF1506" s="83"/>
      <c r="AG1506" s="83"/>
      <c r="AH1506" s="83"/>
      <c r="AI1506" s="83"/>
      <c r="AJ1506" s="83"/>
      <c r="AK1506" s="83"/>
      <c r="AL1506" s="83"/>
      <c r="AM1506" s="83"/>
      <c r="AN1506" s="83"/>
      <c r="AO1506" s="83"/>
      <c r="AP1506" s="83"/>
      <c r="AQ1506" s="83"/>
      <c r="AR1506" s="83"/>
      <c r="AS1506" s="83"/>
      <c r="AT1506" s="83"/>
      <c r="AU1506" s="83"/>
      <c r="AV1506" s="83"/>
      <c r="AW1506" s="83"/>
      <c r="AX1506" s="83"/>
      <c r="AY1506" s="83"/>
      <c r="AZ1506" s="83"/>
      <c r="BA1506" s="83"/>
      <c r="BB1506" s="83"/>
    </row>
    <row r="1507" spans="10:54" s="228" customFormat="1" x14ac:dyDescent="0.2">
      <c r="J1507" s="361"/>
      <c r="K1507" s="360"/>
      <c r="L1507" s="343"/>
      <c r="M1507" s="343"/>
      <c r="N1507" s="170"/>
      <c r="O1507" s="170"/>
      <c r="P1507" s="170"/>
      <c r="Q1507" s="170"/>
      <c r="R1507" s="170"/>
      <c r="S1507" s="170"/>
      <c r="T1507" s="327">
        <v>1506</v>
      </c>
      <c r="U1507" s="373" t="s">
        <v>1584</v>
      </c>
      <c r="V1507" s="376">
        <v>3</v>
      </c>
      <c r="X1507" s="270"/>
      <c r="Y1507" s="270"/>
      <c r="Z1507" s="376">
        <v>3</v>
      </c>
      <c r="AB1507" s="83"/>
      <c r="AC1507" s="83"/>
      <c r="AD1507" s="83"/>
      <c r="AE1507" s="83"/>
      <c r="AF1507" s="83"/>
      <c r="AG1507" s="83"/>
      <c r="AH1507" s="83"/>
      <c r="AI1507" s="83"/>
      <c r="AJ1507" s="83"/>
      <c r="AK1507" s="83"/>
      <c r="AL1507" s="83"/>
      <c r="AM1507" s="83"/>
      <c r="AN1507" s="83"/>
      <c r="AO1507" s="83"/>
      <c r="AP1507" s="83"/>
      <c r="AQ1507" s="83"/>
      <c r="AR1507" s="83"/>
      <c r="AS1507" s="83"/>
      <c r="AT1507" s="83"/>
      <c r="AU1507" s="83"/>
      <c r="AV1507" s="83"/>
      <c r="AW1507" s="83"/>
      <c r="AX1507" s="83"/>
      <c r="AY1507" s="83"/>
      <c r="AZ1507" s="83"/>
      <c r="BA1507" s="83"/>
      <c r="BB1507" s="83"/>
    </row>
    <row r="1508" spans="10:54" s="228" customFormat="1" x14ac:dyDescent="0.2">
      <c r="J1508" s="361"/>
      <c r="K1508" s="360"/>
      <c r="L1508" s="343"/>
      <c r="M1508" s="343"/>
      <c r="N1508" s="170"/>
      <c r="O1508" s="170"/>
      <c r="P1508" s="170"/>
      <c r="Q1508" s="170"/>
      <c r="R1508" s="170"/>
      <c r="S1508" s="170"/>
      <c r="T1508" s="327">
        <v>1507</v>
      </c>
      <c r="U1508" s="373" t="s">
        <v>1585</v>
      </c>
      <c r="V1508" s="376">
        <v>3</v>
      </c>
      <c r="X1508" s="270"/>
      <c r="Y1508" s="270"/>
      <c r="Z1508" s="376">
        <v>3</v>
      </c>
      <c r="AB1508" s="83"/>
      <c r="AC1508" s="83"/>
      <c r="AD1508" s="83"/>
      <c r="AE1508" s="83"/>
      <c r="AF1508" s="83"/>
      <c r="AG1508" s="83"/>
      <c r="AH1508" s="83"/>
      <c r="AI1508" s="83"/>
      <c r="AJ1508" s="83"/>
      <c r="AK1508" s="83"/>
      <c r="AL1508" s="83"/>
      <c r="AM1508" s="83"/>
      <c r="AN1508" s="83"/>
      <c r="AO1508" s="83"/>
      <c r="AP1508" s="83"/>
      <c r="AQ1508" s="83"/>
      <c r="AR1508" s="83"/>
      <c r="AS1508" s="83"/>
      <c r="AT1508" s="83"/>
      <c r="AU1508" s="83"/>
      <c r="AV1508" s="83"/>
      <c r="AW1508" s="83"/>
      <c r="AX1508" s="83"/>
      <c r="AY1508" s="83"/>
      <c r="AZ1508" s="83"/>
      <c r="BA1508" s="83"/>
      <c r="BB1508" s="83"/>
    </row>
    <row r="1509" spans="10:54" s="228" customFormat="1" x14ac:dyDescent="0.2">
      <c r="J1509" s="361"/>
      <c r="K1509" s="360"/>
      <c r="L1509" s="343"/>
      <c r="M1509" s="343"/>
      <c r="N1509" s="170"/>
      <c r="O1509" s="170"/>
      <c r="P1509" s="170"/>
      <c r="Q1509" s="170"/>
      <c r="R1509" s="170"/>
      <c r="S1509" s="170"/>
      <c r="T1509" s="327">
        <v>1508</v>
      </c>
      <c r="U1509" s="373" t="s">
        <v>1586</v>
      </c>
      <c r="V1509" s="376">
        <v>2</v>
      </c>
      <c r="X1509" s="270"/>
      <c r="Y1509" s="270"/>
      <c r="Z1509" s="376">
        <v>2</v>
      </c>
      <c r="AB1509" s="83"/>
      <c r="AC1509" s="83"/>
      <c r="AD1509" s="83"/>
      <c r="AE1509" s="83"/>
      <c r="AF1509" s="83"/>
      <c r="AG1509" s="83"/>
      <c r="AH1509" s="83"/>
      <c r="AI1509" s="83"/>
      <c r="AJ1509" s="83"/>
      <c r="AK1509" s="83"/>
      <c r="AL1509" s="83"/>
      <c r="AM1509" s="83"/>
      <c r="AN1509" s="83"/>
      <c r="AO1509" s="83"/>
      <c r="AP1509" s="83"/>
      <c r="AQ1509" s="83"/>
      <c r="AR1509" s="83"/>
      <c r="AS1509" s="83"/>
      <c r="AT1509" s="83"/>
      <c r="AU1509" s="83"/>
      <c r="AV1509" s="83"/>
      <c r="AW1509" s="83"/>
      <c r="AX1509" s="83"/>
      <c r="AY1509" s="83"/>
      <c r="AZ1509" s="83"/>
      <c r="BA1509" s="83"/>
      <c r="BB1509" s="83"/>
    </row>
    <row r="1510" spans="10:54" s="228" customFormat="1" x14ac:dyDescent="0.2">
      <c r="J1510" s="361"/>
      <c r="K1510" s="360"/>
      <c r="L1510" s="343"/>
      <c r="M1510" s="343"/>
      <c r="N1510" s="170"/>
      <c r="O1510" s="170"/>
      <c r="P1510" s="170"/>
      <c r="Q1510" s="170"/>
      <c r="R1510" s="170"/>
      <c r="S1510" s="170"/>
      <c r="T1510" s="327">
        <v>1509</v>
      </c>
      <c r="U1510" s="373" t="s">
        <v>1587</v>
      </c>
      <c r="V1510" s="376">
        <v>2</v>
      </c>
      <c r="X1510" s="270"/>
      <c r="Y1510" s="270"/>
      <c r="Z1510" s="376">
        <v>2</v>
      </c>
      <c r="AB1510" s="83"/>
      <c r="AC1510" s="83"/>
      <c r="AD1510" s="83"/>
      <c r="AE1510" s="83"/>
      <c r="AF1510" s="83"/>
      <c r="AG1510" s="83"/>
      <c r="AH1510" s="83"/>
      <c r="AI1510" s="83"/>
      <c r="AJ1510" s="83"/>
      <c r="AK1510" s="83"/>
      <c r="AL1510" s="83"/>
      <c r="AM1510" s="83"/>
      <c r="AN1510" s="83"/>
      <c r="AO1510" s="83"/>
      <c r="AP1510" s="83"/>
      <c r="AQ1510" s="83"/>
      <c r="AR1510" s="83"/>
      <c r="AS1510" s="83"/>
      <c r="AT1510" s="83"/>
      <c r="AU1510" s="83"/>
      <c r="AV1510" s="83"/>
      <c r="AW1510" s="83"/>
      <c r="AX1510" s="83"/>
      <c r="AY1510" s="83"/>
      <c r="AZ1510" s="83"/>
      <c r="BA1510" s="83"/>
      <c r="BB1510" s="83"/>
    </row>
    <row r="1511" spans="10:54" s="228" customFormat="1" x14ac:dyDescent="0.2">
      <c r="J1511" s="361"/>
      <c r="K1511" s="360"/>
      <c r="L1511" s="343"/>
      <c r="M1511" s="343"/>
      <c r="N1511" s="170"/>
      <c r="O1511" s="170"/>
      <c r="P1511" s="170"/>
      <c r="Q1511" s="170"/>
      <c r="R1511" s="170"/>
      <c r="S1511" s="170"/>
      <c r="T1511" s="327">
        <v>1510</v>
      </c>
      <c r="U1511" s="373" t="s">
        <v>1588</v>
      </c>
      <c r="V1511" s="376">
        <v>3</v>
      </c>
      <c r="X1511" s="270"/>
      <c r="Y1511" s="270"/>
      <c r="Z1511" s="376">
        <v>3</v>
      </c>
      <c r="AB1511" s="83"/>
      <c r="AC1511" s="83"/>
      <c r="AD1511" s="83"/>
      <c r="AE1511" s="83"/>
      <c r="AF1511" s="83"/>
      <c r="AG1511" s="83"/>
      <c r="AH1511" s="83"/>
      <c r="AI1511" s="83"/>
      <c r="AJ1511" s="83"/>
      <c r="AK1511" s="83"/>
      <c r="AL1511" s="83"/>
      <c r="AM1511" s="83"/>
      <c r="AN1511" s="83"/>
      <c r="AO1511" s="83"/>
      <c r="AP1511" s="83"/>
      <c r="AQ1511" s="83"/>
      <c r="AR1511" s="83"/>
      <c r="AS1511" s="83"/>
      <c r="AT1511" s="83"/>
      <c r="AU1511" s="83"/>
      <c r="AV1511" s="83"/>
      <c r="AW1511" s="83"/>
      <c r="AX1511" s="83"/>
      <c r="AY1511" s="83"/>
      <c r="AZ1511" s="83"/>
      <c r="BA1511" s="83"/>
      <c r="BB1511" s="83"/>
    </row>
    <row r="1512" spans="10:54" s="228" customFormat="1" x14ac:dyDescent="0.2">
      <c r="J1512" s="361"/>
      <c r="K1512" s="360"/>
      <c r="L1512" s="343"/>
      <c r="M1512" s="343"/>
      <c r="N1512" s="170"/>
      <c r="O1512" s="170"/>
      <c r="P1512" s="170"/>
      <c r="Q1512" s="170"/>
      <c r="R1512" s="170"/>
      <c r="S1512" s="170"/>
      <c r="T1512" s="327">
        <v>1511</v>
      </c>
      <c r="U1512" s="373" t="s">
        <v>1589</v>
      </c>
      <c r="V1512" s="376">
        <v>3</v>
      </c>
      <c r="X1512" s="270"/>
      <c r="Y1512" s="270"/>
      <c r="Z1512" s="376">
        <v>3</v>
      </c>
      <c r="AB1512" s="83"/>
      <c r="AC1512" s="83"/>
      <c r="AD1512" s="83"/>
      <c r="AE1512" s="83"/>
      <c r="AF1512" s="83"/>
      <c r="AG1512" s="83"/>
      <c r="AH1512" s="83"/>
      <c r="AI1512" s="83"/>
      <c r="AJ1512" s="83"/>
      <c r="AK1512" s="83"/>
      <c r="AL1512" s="83"/>
      <c r="AM1512" s="83"/>
      <c r="AN1512" s="83"/>
      <c r="AO1512" s="83"/>
      <c r="AP1512" s="83"/>
      <c r="AQ1512" s="83"/>
      <c r="AR1512" s="83"/>
      <c r="AS1512" s="83"/>
      <c r="AT1512" s="83"/>
      <c r="AU1512" s="83"/>
      <c r="AV1512" s="83"/>
      <c r="AW1512" s="83"/>
      <c r="AX1512" s="83"/>
      <c r="AY1512" s="83"/>
      <c r="AZ1512" s="83"/>
      <c r="BA1512" s="83"/>
      <c r="BB1512" s="83"/>
    </row>
    <row r="1513" spans="10:54" s="228" customFormat="1" x14ac:dyDescent="0.2">
      <c r="J1513" s="361"/>
      <c r="K1513" s="360"/>
      <c r="L1513" s="343"/>
      <c r="M1513" s="343"/>
      <c r="N1513" s="170"/>
      <c r="O1513" s="170"/>
      <c r="P1513" s="170"/>
      <c r="Q1513" s="170"/>
      <c r="R1513" s="170"/>
      <c r="S1513" s="170"/>
      <c r="T1513" s="327">
        <v>1512</v>
      </c>
      <c r="U1513" s="373" t="s">
        <v>1590</v>
      </c>
      <c r="V1513" s="376">
        <v>3</v>
      </c>
      <c r="X1513" s="270"/>
      <c r="Y1513" s="270"/>
      <c r="Z1513" s="376">
        <v>3</v>
      </c>
      <c r="AB1513" s="83"/>
      <c r="AC1513" s="83"/>
      <c r="AD1513" s="83"/>
      <c r="AE1513" s="83"/>
      <c r="AF1513" s="83"/>
      <c r="AG1513" s="83"/>
      <c r="AH1513" s="83"/>
      <c r="AI1513" s="83"/>
      <c r="AJ1513" s="83"/>
      <c r="AK1513" s="83"/>
      <c r="AL1513" s="83"/>
      <c r="AM1513" s="83"/>
      <c r="AN1513" s="83"/>
      <c r="AO1513" s="83"/>
      <c r="AP1513" s="83"/>
      <c r="AQ1513" s="83"/>
      <c r="AR1513" s="83"/>
      <c r="AS1513" s="83"/>
      <c r="AT1513" s="83"/>
      <c r="AU1513" s="83"/>
      <c r="AV1513" s="83"/>
      <c r="AW1513" s="83"/>
      <c r="AX1513" s="83"/>
      <c r="AY1513" s="83"/>
      <c r="AZ1513" s="83"/>
      <c r="BA1513" s="83"/>
      <c r="BB1513" s="83"/>
    </row>
    <row r="1514" spans="10:54" s="228" customFormat="1" x14ac:dyDescent="0.2">
      <c r="J1514" s="361"/>
      <c r="K1514" s="360"/>
      <c r="L1514" s="343"/>
      <c r="M1514" s="343"/>
      <c r="N1514" s="170"/>
      <c r="O1514" s="170"/>
      <c r="P1514" s="170"/>
      <c r="Q1514" s="170"/>
      <c r="R1514" s="170"/>
      <c r="S1514" s="170"/>
      <c r="T1514" s="327">
        <v>1513</v>
      </c>
      <c r="U1514" s="373" t="s">
        <v>1591</v>
      </c>
      <c r="V1514" s="376">
        <v>3</v>
      </c>
      <c r="X1514" s="270"/>
      <c r="Y1514" s="270"/>
      <c r="Z1514" s="376">
        <v>3</v>
      </c>
      <c r="AB1514" s="83"/>
      <c r="AC1514" s="83"/>
      <c r="AD1514" s="83"/>
      <c r="AE1514" s="83"/>
      <c r="AF1514" s="83"/>
      <c r="AG1514" s="83"/>
      <c r="AH1514" s="83"/>
      <c r="AI1514" s="83"/>
      <c r="AJ1514" s="83"/>
      <c r="AK1514" s="83"/>
      <c r="AL1514" s="83"/>
      <c r="AM1514" s="83"/>
      <c r="AN1514" s="83"/>
      <c r="AO1514" s="83"/>
      <c r="AP1514" s="83"/>
      <c r="AQ1514" s="83"/>
      <c r="AR1514" s="83"/>
      <c r="AS1514" s="83"/>
      <c r="AT1514" s="83"/>
      <c r="AU1514" s="83"/>
      <c r="AV1514" s="83"/>
      <c r="AW1514" s="83"/>
      <c r="AX1514" s="83"/>
      <c r="AY1514" s="83"/>
      <c r="AZ1514" s="83"/>
      <c r="BA1514" s="83"/>
      <c r="BB1514" s="83"/>
    </row>
    <row r="1515" spans="10:54" s="228" customFormat="1" x14ac:dyDescent="0.2">
      <c r="J1515" s="361"/>
      <c r="K1515" s="360"/>
      <c r="L1515" s="343"/>
      <c r="M1515" s="343"/>
      <c r="N1515" s="170"/>
      <c r="O1515" s="170"/>
      <c r="P1515" s="170"/>
      <c r="Q1515" s="170"/>
      <c r="R1515" s="170"/>
      <c r="S1515" s="170"/>
      <c r="T1515" s="327">
        <v>1514</v>
      </c>
      <c r="U1515" s="373" t="s">
        <v>1592</v>
      </c>
      <c r="V1515" s="376">
        <v>2</v>
      </c>
      <c r="X1515" s="270"/>
      <c r="Y1515" s="270"/>
      <c r="Z1515" s="376">
        <v>2</v>
      </c>
      <c r="AB1515" s="83"/>
      <c r="AC1515" s="83"/>
      <c r="AD1515" s="83"/>
      <c r="AE1515" s="83"/>
      <c r="AF1515" s="83"/>
      <c r="AG1515" s="83"/>
      <c r="AH1515" s="83"/>
      <c r="AI1515" s="83"/>
      <c r="AJ1515" s="83"/>
      <c r="AK1515" s="83"/>
      <c r="AL1515" s="83"/>
      <c r="AM1515" s="83"/>
      <c r="AN1515" s="83"/>
      <c r="AO1515" s="83"/>
      <c r="AP1515" s="83"/>
      <c r="AQ1515" s="83"/>
      <c r="AR1515" s="83"/>
      <c r="AS1515" s="83"/>
      <c r="AT1515" s="83"/>
      <c r="AU1515" s="83"/>
      <c r="AV1515" s="83"/>
      <c r="AW1515" s="83"/>
      <c r="AX1515" s="83"/>
      <c r="AY1515" s="83"/>
      <c r="AZ1515" s="83"/>
      <c r="BA1515" s="83"/>
      <c r="BB1515" s="83"/>
    </row>
    <row r="1516" spans="10:54" s="228" customFormat="1" x14ac:dyDescent="0.2">
      <c r="J1516" s="361"/>
      <c r="K1516" s="360"/>
      <c r="L1516" s="343"/>
      <c r="M1516" s="343"/>
      <c r="N1516" s="170"/>
      <c r="O1516" s="170"/>
      <c r="P1516" s="170"/>
      <c r="Q1516" s="170"/>
      <c r="R1516" s="170"/>
      <c r="S1516" s="170"/>
      <c r="T1516" s="327">
        <v>1515</v>
      </c>
      <c r="U1516" s="373" t="s">
        <v>1593</v>
      </c>
      <c r="V1516" s="376">
        <v>2</v>
      </c>
      <c r="X1516" s="270"/>
      <c r="Y1516" s="270"/>
      <c r="Z1516" s="376">
        <v>2</v>
      </c>
      <c r="AB1516" s="83"/>
      <c r="AC1516" s="83"/>
      <c r="AD1516" s="83"/>
      <c r="AE1516" s="83"/>
      <c r="AF1516" s="83"/>
      <c r="AG1516" s="83"/>
      <c r="AH1516" s="83"/>
      <c r="AI1516" s="83"/>
      <c r="AJ1516" s="83"/>
      <c r="AK1516" s="83"/>
      <c r="AL1516" s="83"/>
      <c r="AM1516" s="83"/>
      <c r="AN1516" s="83"/>
      <c r="AO1516" s="83"/>
      <c r="AP1516" s="83"/>
      <c r="AQ1516" s="83"/>
      <c r="AR1516" s="83"/>
      <c r="AS1516" s="83"/>
      <c r="AT1516" s="83"/>
      <c r="AU1516" s="83"/>
      <c r="AV1516" s="83"/>
      <c r="AW1516" s="83"/>
      <c r="AX1516" s="83"/>
      <c r="AY1516" s="83"/>
      <c r="AZ1516" s="83"/>
      <c r="BA1516" s="83"/>
      <c r="BB1516" s="83"/>
    </row>
    <row r="1517" spans="10:54" s="228" customFormat="1" x14ac:dyDescent="0.2">
      <c r="J1517" s="361"/>
      <c r="K1517" s="360"/>
      <c r="L1517" s="343"/>
      <c r="M1517" s="343"/>
      <c r="N1517" s="170"/>
      <c r="O1517" s="170"/>
      <c r="P1517" s="170"/>
      <c r="Q1517" s="170"/>
      <c r="R1517" s="170"/>
      <c r="S1517" s="170"/>
      <c r="T1517" s="327">
        <v>1516</v>
      </c>
      <c r="U1517" s="373" t="s">
        <v>1594</v>
      </c>
      <c r="V1517" s="376">
        <v>3</v>
      </c>
      <c r="X1517" s="270"/>
      <c r="Y1517" s="270"/>
      <c r="Z1517" s="376">
        <v>3</v>
      </c>
      <c r="AB1517" s="83"/>
      <c r="AC1517" s="83"/>
      <c r="AD1517" s="83"/>
      <c r="AE1517" s="83"/>
      <c r="AF1517" s="83"/>
      <c r="AG1517" s="83"/>
      <c r="AH1517" s="83"/>
      <c r="AI1517" s="83"/>
      <c r="AJ1517" s="83"/>
      <c r="AK1517" s="83"/>
      <c r="AL1517" s="83"/>
      <c r="AM1517" s="83"/>
      <c r="AN1517" s="83"/>
      <c r="AO1517" s="83"/>
      <c r="AP1517" s="83"/>
      <c r="AQ1517" s="83"/>
      <c r="AR1517" s="83"/>
      <c r="AS1517" s="83"/>
      <c r="AT1517" s="83"/>
      <c r="AU1517" s="83"/>
      <c r="AV1517" s="83"/>
      <c r="AW1517" s="83"/>
      <c r="AX1517" s="83"/>
      <c r="AY1517" s="83"/>
      <c r="AZ1517" s="83"/>
      <c r="BA1517" s="83"/>
      <c r="BB1517" s="83"/>
    </row>
    <row r="1518" spans="10:54" s="228" customFormat="1" x14ac:dyDescent="0.2">
      <c r="J1518" s="361"/>
      <c r="K1518" s="360"/>
      <c r="L1518" s="343"/>
      <c r="M1518" s="343"/>
      <c r="N1518" s="170"/>
      <c r="O1518" s="170"/>
      <c r="P1518" s="170"/>
      <c r="Q1518" s="170"/>
      <c r="R1518" s="170"/>
      <c r="S1518" s="170"/>
      <c r="T1518" s="327">
        <v>1517</v>
      </c>
      <c r="U1518" s="373" t="s">
        <v>1595</v>
      </c>
      <c r="V1518" s="376">
        <v>3</v>
      </c>
      <c r="X1518" s="270"/>
      <c r="Y1518" s="270"/>
      <c r="Z1518" s="376">
        <v>3</v>
      </c>
      <c r="AB1518" s="83"/>
      <c r="AC1518" s="83"/>
      <c r="AD1518" s="83"/>
      <c r="AE1518" s="83"/>
      <c r="AF1518" s="83"/>
      <c r="AG1518" s="83"/>
      <c r="AH1518" s="83"/>
      <c r="AI1518" s="83"/>
      <c r="AJ1518" s="83"/>
      <c r="AK1518" s="83"/>
      <c r="AL1518" s="83"/>
      <c r="AM1518" s="83"/>
      <c r="AN1518" s="83"/>
      <c r="AO1518" s="83"/>
      <c r="AP1518" s="83"/>
      <c r="AQ1518" s="83"/>
      <c r="AR1518" s="83"/>
      <c r="AS1518" s="83"/>
      <c r="AT1518" s="83"/>
      <c r="AU1518" s="83"/>
      <c r="AV1518" s="83"/>
      <c r="AW1518" s="83"/>
      <c r="AX1518" s="83"/>
      <c r="AY1518" s="83"/>
      <c r="AZ1518" s="83"/>
      <c r="BA1518" s="83"/>
      <c r="BB1518" s="83"/>
    </row>
    <row r="1519" spans="10:54" s="228" customFormat="1" x14ac:dyDescent="0.2">
      <c r="J1519" s="361"/>
      <c r="K1519" s="360"/>
      <c r="L1519" s="343"/>
      <c r="M1519" s="343"/>
      <c r="N1519" s="170"/>
      <c r="O1519" s="170"/>
      <c r="P1519" s="170"/>
      <c r="Q1519" s="170"/>
      <c r="R1519" s="170"/>
      <c r="S1519" s="170"/>
      <c r="T1519" s="327">
        <v>1518</v>
      </c>
      <c r="U1519" s="373" t="s">
        <v>1596</v>
      </c>
      <c r="V1519" s="376">
        <v>2</v>
      </c>
      <c r="X1519" s="270"/>
      <c r="Y1519" s="270"/>
      <c r="Z1519" s="376">
        <v>2</v>
      </c>
      <c r="AB1519" s="83"/>
      <c r="AC1519" s="83"/>
      <c r="AD1519" s="83"/>
      <c r="AE1519" s="83"/>
      <c r="AF1519" s="83"/>
      <c r="AG1519" s="83"/>
      <c r="AH1519" s="83"/>
      <c r="AI1519" s="83"/>
      <c r="AJ1519" s="83"/>
      <c r="AK1519" s="83"/>
      <c r="AL1519" s="83"/>
      <c r="AM1519" s="83"/>
      <c r="AN1519" s="83"/>
      <c r="AO1519" s="83"/>
      <c r="AP1519" s="83"/>
      <c r="AQ1519" s="83"/>
      <c r="AR1519" s="83"/>
      <c r="AS1519" s="83"/>
      <c r="AT1519" s="83"/>
      <c r="AU1519" s="83"/>
      <c r="AV1519" s="83"/>
      <c r="AW1519" s="83"/>
      <c r="AX1519" s="83"/>
      <c r="AY1519" s="83"/>
      <c r="AZ1519" s="83"/>
      <c r="BA1519" s="83"/>
      <c r="BB1519" s="83"/>
    </row>
    <row r="1520" spans="10:54" s="228" customFormat="1" x14ac:dyDescent="0.2">
      <c r="J1520" s="361"/>
      <c r="K1520" s="360"/>
      <c r="L1520" s="343"/>
      <c r="M1520" s="343"/>
      <c r="N1520" s="170"/>
      <c r="O1520" s="170"/>
      <c r="P1520" s="170"/>
      <c r="Q1520" s="170"/>
      <c r="R1520" s="170"/>
      <c r="S1520" s="170"/>
      <c r="T1520" s="327">
        <v>1519</v>
      </c>
      <c r="U1520" s="373" t="s">
        <v>1597</v>
      </c>
      <c r="V1520" s="376">
        <v>2</v>
      </c>
      <c r="X1520" s="270"/>
      <c r="Y1520" s="270"/>
      <c r="Z1520" s="376">
        <v>2</v>
      </c>
      <c r="AB1520" s="83"/>
      <c r="AC1520" s="83"/>
      <c r="AD1520" s="83"/>
      <c r="AE1520" s="83"/>
      <c r="AF1520" s="83"/>
      <c r="AG1520" s="83"/>
      <c r="AH1520" s="83"/>
      <c r="AI1520" s="83"/>
      <c r="AJ1520" s="83"/>
      <c r="AK1520" s="83"/>
      <c r="AL1520" s="83"/>
      <c r="AM1520" s="83"/>
      <c r="AN1520" s="83"/>
      <c r="AO1520" s="83"/>
      <c r="AP1520" s="83"/>
      <c r="AQ1520" s="83"/>
      <c r="AR1520" s="83"/>
      <c r="AS1520" s="83"/>
      <c r="AT1520" s="83"/>
      <c r="AU1520" s="83"/>
      <c r="AV1520" s="83"/>
      <c r="AW1520" s="83"/>
      <c r="AX1520" s="83"/>
      <c r="AY1520" s="83"/>
      <c r="AZ1520" s="83"/>
      <c r="BA1520" s="83"/>
      <c r="BB1520" s="83"/>
    </row>
    <row r="1521" spans="10:54" s="228" customFormat="1" x14ac:dyDescent="0.2">
      <c r="J1521" s="361"/>
      <c r="K1521" s="360"/>
      <c r="L1521" s="343"/>
      <c r="M1521" s="343"/>
      <c r="N1521" s="170"/>
      <c r="O1521" s="170"/>
      <c r="P1521" s="170"/>
      <c r="Q1521" s="170"/>
      <c r="R1521" s="170"/>
      <c r="S1521" s="170"/>
      <c r="T1521" s="327">
        <v>1520</v>
      </c>
      <c r="U1521" s="373" t="s">
        <v>1598</v>
      </c>
      <c r="V1521" s="376">
        <v>2</v>
      </c>
      <c r="X1521" s="270"/>
      <c r="Y1521" s="270"/>
      <c r="Z1521" s="376">
        <v>2</v>
      </c>
      <c r="AB1521" s="83"/>
      <c r="AC1521" s="83"/>
      <c r="AD1521" s="83"/>
      <c r="AE1521" s="83"/>
      <c r="AF1521" s="83"/>
      <c r="AG1521" s="83"/>
      <c r="AH1521" s="83"/>
      <c r="AI1521" s="83"/>
      <c r="AJ1521" s="83"/>
      <c r="AK1521" s="83"/>
      <c r="AL1521" s="83"/>
      <c r="AM1521" s="83"/>
      <c r="AN1521" s="83"/>
      <c r="AO1521" s="83"/>
      <c r="AP1521" s="83"/>
      <c r="AQ1521" s="83"/>
      <c r="AR1521" s="83"/>
      <c r="AS1521" s="83"/>
      <c r="AT1521" s="83"/>
      <c r="AU1521" s="83"/>
      <c r="AV1521" s="83"/>
      <c r="AW1521" s="83"/>
      <c r="AX1521" s="83"/>
      <c r="AY1521" s="83"/>
      <c r="AZ1521" s="83"/>
      <c r="BA1521" s="83"/>
      <c r="BB1521" s="83"/>
    </row>
    <row r="1522" spans="10:54" s="228" customFormat="1" x14ac:dyDescent="0.2">
      <c r="J1522" s="361"/>
      <c r="K1522" s="360"/>
      <c r="L1522" s="343"/>
      <c r="M1522" s="343"/>
      <c r="N1522" s="170"/>
      <c r="O1522" s="170"/>
      <c r="P1522" s="170"/>
      <c r="Q1522" s="170"/>
      <c r="R1522" s="170"/>
      <c r="S1522" s="170"/>
      <c r="T1522" s="327">
        <v>1521</v>
      </c>
      <c r="U1522" s="373" t="s">
        <v>1599</v>
      </c>
      <c r="V1522" s="376">
        <v>2</v>
      </c>
      <c r="X1522" s="270"/>
      <c r="Y1522" s="270"/>
      <c r="Z1522" s="376">
        <v>2</v>
      </c>
      <c r="AB1522" s="83"/>
      <c r="AC1522" s="83"/>
      <c r="AD1522" s="83"/>
      <c r="AE1522" s="83"/>
      <c r="AF1522" s="83"/>
      <c r="AG1522" s="83"/>
      <c r="AH1522" s="83"/>
      <c r="AI1522" s="83"/>
      <c r="AJ1522" s="83"/>
      <c r="AK1522" s="83"/>
      <c r="AL1522" s="83"/>
      <c r="AM1522" s="83"/>
      <c r="AN1522" s="83"/>
      <c r="AO1522" s="83"/>
      <c r="AP1522" s="83"/>
      <c r="AQ1522" s="83"/>
      <c r="AR1522" s="83"/>
      <c r="AS1522" s="83"/>
      <c r="AT1522" s="83"/>
      <c r="AU1522" s="83"/>
      <c r="AV1522" s="83"/>
      <c r="AW1522" s="83"/>
      <c r="AX1522" s="83"/>
      <c r="AY1522" s="83"/>
      <c r="AZ1522" s="83"/>
      <c r="BA1522" s="83"/>
      <c r="BB1522" s="83"/>
    </row>
    <row r="1523" spans="10:54" s="228" customFormat="1" x14ac:dyDescent="0.2">
      <c r="J1523" s="361"/>
      <c r="K1523" s="360"/>
      <c r="L1523" s="343"/>
      <c r="M1523" s="343"/>
      <c r="N1523" s="170"/>
      <c r="O1523" s="170"/>
      <c r="P1523" s="170"/>
      <c r="Q1523" s="170"/>
      <c r="R1523" s="170"/>
      <c r="S1523" s="170"/>
      <c r="T1523" s="327">
        <v>1522</v>
      </c>
      <c r="U1523" s="373" t="s">
        <v>1600</v>
      </c>
      <c r="V1523" s="376">
        <v>2</v>
      </c>
      <c r="X1523" s="270"/>
      <c r="Y1523" s="270"/>
      <c r="Z1523" s="376">
        <v>2</v>
      </c>
      <c r="AB1523" s="83"/>
      <c r="AC1523" s="83"/>
      <c r="AD1523" s="83"/>
      <c r="AE1523" s="83"/>
      <c r="AF1523" s="83"/>
      <c r="AG1523" s="83"/>
      <c r="AH1523" s="83"/>
      <c r="AI1523" s="83"/>
      <c r="AJ1523" s="83"/>
      <c r="AK1523" s="83"/>
      <c r="AL1523" s="83"/>
      <c r="AM1523" s="83"/>
      <c r="AN1523" s="83"/>
      <c r="AO1523" s="83"/>
      <c r="AP1523" s="83"/>
      <c r="AQ1523" s="83"/>
      <c r="AR1523" s="83"/>
      <c r="AS1523" s="83"/>
      <c r="AT1523" s="83"/>
      <c r="AU1523" s="83"/>
      <c r="AV1523" s="83"/>
      <c r="AW1523" s="83"/>
      <c r="AX1523" s="83"/>
      <c r="AY1523" s="83"/>
      <c r="AZ1523" s="83"/>
      <c r="BA1523" s="83"/>
      <c r="BB1523" s="83"/>
    </row>
    <row r="1524" spans="10:54" s="228" customFormat="1" x14ac:dyDescent="0.2">
      <c r="J1524" s="361"/>
      <c r="K1524" s="360"/>
      <c r="L1524" s="343"/>
      <c r="M1524" s="343"/>
      <c r="N1524" s="170"/>
      <c r="O1524" s="170"/>
      <c r="P1524" s="170"/>
      <c r="Q1524" s="170"/>
      <c r="R1524" s="170"/>
      <c r="S1524" s="170"/>
      <c r="T1524" s="327">
        <v>1523</v>
      </c>
      <c r="U1524" s="373" t="s">
        <v>1601</v>
      </c>
      <c r="V1524" s="376">
        <v>3</v>
      </c>
      <c r="X1524" s="270"/>
      <c r="Y1524" s="270"/>
      <c r="Z1524" s="376">
        <v>3</v>
      </c>
      <c r="AB1524" s="83"/>
      <c r="AC1524" s="83"/>
      <c r="AD1524" s="83"/>
      <c r="AE1524" s="83"/>
      <c r="AF1524" s="83"/>
      <c r="AG1524" s="83"/>
      <c r="AH1524" s="83"/>
      <c r="AI1524" s="83"/>
      <c r="AJ1524" s="83"/>
      <c r="AK1524" s="83"/>
      <c r="AL1524" s="83"/>
      <c r="AM1524" s="83"/>
      <c r="AN1524" s="83"/>
      <c r="AO1524" s="83"/>
      <c r="AP1524" s="83"/>
      <c r="AQ1524" s="83"/>
      <c r="AR1524" s="83"/>
      <c r="AS1524" s="83"/>
      <c r="AT1524" s="83"/>
      <c r="AU1524" s="83"/>
      <c r="AV1524" s="83"/>
      <c r="AW1524" s="83"/>
      <c r="AX1524" s="83"/>
      <c r="AY1524" s="83"/>
      <c r="AZ1524" s="83"/>
      <c r="BA1524" s="83"/>
      <c r="BB1524" s="83"/>
    </row>
    <row r="1525" spans="10:54" s="228" customFormat="1" x14ac:dyDescent="0.2">
      <c r="J1525" s="361"/>
      <c r="K1525" s="360"/>
      <c r="L1525" s="343"/>
      <c r="M1525" s="343"/>
      <c r="N1525" s="170"/>
      <c r="O1525" s="170"/>
      <c r="P1525" s="170"/>
      <c r="Q1525" s="170"/>
      <c r="R1525" s="170"/>
      <c r="S1525" s="170"/>
      <c r="T1525" s="327">
        <v>1524</v>
      </c>
      <c r="U1525" s="373" t="s">
        <v>1602</v>
      </c>
      <c r="V1525" s="376">
        <v>2</v>
      </c>
      <c r="X1525" s="270"/>
      <c r="Y1525" s="270"/>
      <c r="Z1525" s="376">
        <v>2</v>
      </c>
      <c r="AB1525" s="83"/>
      <c r="AC1525" s="83"/>
      <c r="AD1525" s="83"/>
      <c r="AE1525" s="83"/>
      <c r="AF1525" s="83"/>
      <c r="AG1525" s="83"/>
      <c r="AH1525" s="83"/>
      <c r="AI1525" s="83"/>
      <c r="AJ1525" s="83"/>
      <c r="AK1525" s="83"/>
      <c r="AL1525" s="83"/>
      <c r="AM1525" s="83"/>
      <c r="AN1525" s="83"/>
      <c r="AO1525" s="83"/>
      <c r="AP1525" s="83"/>
      <c r="AQ1525" s="83"/>
      <c r="AR1525" s="83"/>
      <c r="AS1525" s="83"/>
      <c r="AT1525" s="83"/>
      <c r="AU1525" s="83"/>
      <c r="AV1525" s="83"/>
      <c r="AW1525" s="83"/>
      <c r="AX1525" s="83"/>
      <c r="AY1525" s="83"/>
      <c r="AZ1525" s="83"/>
      <c r="BA1525" s="83"/>
      <c r="BB1525" s="83"/>
    </row>
    <row r="1526" spans="10:54" s="228" customFormat="1" x14ac:dyDescent="0.2">
      <c r="J1526" s="361"/>
      <c r="K1526" s="360"/>
      <c r="L1526" s="343"/>
      <c r="M1526" s="343"/>
      <c r="N1526" s="170"/>
      <c r="O1526" s="170"/>
      <c r="P1526" s="170"/>
      <c r="Q1526" s="170"/>
      <c r="R1526" s="170"/>
      <c r="S1526" s="170"/>
      <c r="T1526" s="327">
        <v>1525</v>
      </c>
      <c r="U1526" s="373" t="s">
        <v>1603</v>
      </c>
      <c r="V1526" s="376">
        <v>3</v>
      </c>
      <c r="X1526" s="270"/>
      <c r="Y1526" s="270"/>
      <c r="Z1526" s="376">
        <v>3</v>
      </c>
      <c r="AB1526" s="83"/>
      <c r="AC1526" s="83"/>
      <c r="AD1526" s="83"/>
      <c r="AE1526" s="83"/>
      <c r="AF1526" s="83"/>
      <c r="AG1526" s="83"/>
      <c r="AH1526" s="83"/>
      <c r="AI1526" s="83"/>
      <c r="AJ1526" s="83"/>
      <c r="AK1526" s="83"/>
      <c r="AL1526" s="83"/>
      <c r="AM1526" s="83"/>
      <c r="AN1526" s="83"/>
      <c r="AO1526" s="83"/>
      <c r="AP1526" s="83"/>
      <c r="AQ1526" s="83"/>
      <c r="AR1526" s="83"/>
      <c r="AS1526" s="83"/>
      <c r="AT1526" s="83"/>
      <c r="AU1526" s="83"/>
      <c r="AV1526" s="83"/>
      <c r="AW1526" s="83"/>
      <c r="AX1526" s="83"/>
      <c r="AY1526" s="83"/>
      <c r="AZ1526" s="83"/>
      <c r="BA1526" s="83"/>
      <c r="BB1526" s="83"/>
    </row>
    <row r="1527" spans="10:54" s="228" customFormat="1" x14ac:dyDescent="0.2">
      <c r="J1527" s="361"/>
      <c r="K1527" s="360"/>
      <c r="L1527" s="343"/>
      <c r="M1527" s="343"/>
      <c r="N1527" s="170"/>
      <c r="O1527" s="170"/>
      <c r="P1527" s="170"/>
      <c r="Q1527" s="170"/>
      <c r="R1527" s="170"/>
      <c r="S1527" s="170"/>
      <c r="T1527" s="327">
        <v>1526</v>
      </c>
      <c r="U1527" s="373" t="s">
        <v>1604</v>
      </c>
      <c r="V1527" s="376">
        <v>3</v>
      </c>
      <c r="X1527" s="270"/>
      <c r="Y1527" s="270"/>
      <c r="Z1527" s="376">
        <v>3</v>
      </c>
      <c r="AB1527" s="83"/>
      <c r="AC1527" s="83"/>
      <c r="AD1527" s="83"/>
      <c r="AE1527" s="83"/>
      <c r="AF1527" s="83"/>
      <c r="AG1527" s="83"/>
      <c r="AH1527" s="83"/>
      <c r="AI1527" s="83"/>
      <c r="AJ1527" s="83"/>
      <c r="AK1527" s="83"/>
      <c r="AL1527" s="83"/>
      <c r="AM1527" s="83"/>
      <c r="AN1527" s="83"/>
      <c r="AO1527" s="83"/>
      <c r="AP1527" s="83"/>
      <c r="AQ1527" s="83"/>
      <c r="AR1527" s="83"/>
      <c r="AS1527" s="83"/>
      <c r="AT1527" s="83"/>
      <c r="AU1527" s="83"/>
      <c r="AV1527" s="83"/>
      <c r="AW1527" s="83"/>
      <c r="AX1527" s="83"/>
      <c r="AY1527" s="83"/>
      <c r="AZ1527" s="83"/>
      <c r="BA1527" s="83"/>
      <c r="BB1527" s="83"/>
    </row>
    <row r="1528" spans="10:54" s="228" customFormat="1" x14ac:dyDescent="0.2">
      <c r="J1528" s="361"/>
      <c r="K1528" s="360"/>
      <c r="L1528" s="343"/>
      <c r="M1528" s="343"/>
      <c r="N1528" s="170"/>
      <c r="O1528" s="170"/>
      <c r="P1528" s="170"/>
      <c r="Q1528" s="170"/>
      <c r="R1528" s="170"/>
      <c r="S1528" s="170"/>
      <c r="T1528" s="327">
        <v>1527</v>
      </c>
      <c r="U1528" s="373" t="s">
        <v>1605</v>
      </c>
      <c r="V1528" s="376">
        <v>2</v>
      </c>
      <c r="X1528" s="270"/>
      <c r="Y1528" s="270"/>
      <c r="Z1528" s="376">
        <v>2</v>
      </c>
      <c r="AB1528" s="83"/>
      <c r="AC1528" s="83"/>
      <c r="AD1528" s="83"/>
      <c r="AE1528" s="83"/>
      <c r="AF1528" s="83"/>
      <c r="AG1528" s="83"/>
      <c r="AH1528" s="83"/>
      <c r="AI1528" s="83"/>
      <c r="AJ1528" s="83"/>
      <c r="AK1528" s="83"/>
      <c r="AL1528" s="83"/>
      <c r="AM1528" s="83"/>
      <c r="AN1528" s="83"/>
      <c r="AO1528" s="83"/>
      <c r="AP1528" s="83"/>
      <c r="AQ1528" s="83"/>
      <c r="AR1528" s="83"/>
      <c r="AS1528" s="83"/>
      <c r="AT1528" s="83"/>
      <c r="AU1528" s="83"/>
      <c r="AV1528" s="83"/>
      <c r="AW1528" s="83"/>
      <c r="AX1528" s="83"/>
      <c r="AY1528" s="83"/>
      <c r="AZ1528" s="83"/>
      <c r="BA1528" s="83"/>
      <c r="BB1528" s="83"/>
    </row>
    <row r="1529" spans="10:54" s="228" customFormat="1" x14ac:dyDescent="0.2">
      <c r="J1529" s="361"/>
      <c r="K1529" s="360"/>
      <c r="L1529" s="343"/>
      <c r="M1529" s="343"/>
      <c r="N1529" s="170"/>
      <c r="O1529" s="170"/>
      <c r="P1529" s="170"/>
      <c r="Q1529" s="170"/>
      <c r="R1529" s="170"/>
      <c r="S1529" s="170"/>
      <c r="T1529" s="327">
        <v>1528</v>
      </c>
      <c r="U1529" s="373" t="s">
        <v>1606</v>
      </c>
      <c r="V1529" s="376">
        <v>3</v>
      </c>
      <c r="X1529" s="270"/>
      <c r="Y1529" s="270"/>
      <c r="Z1529" s="376">
        <v>3</v>
      </c>
      <c r="AB1529" s="83"/>
      <c r="AC1529" s="83"/>
      <c r="AD1529" s="83"/>
      <c r="AE1529" s="83"/>
      <c r="AF1529" s="83"/>
      <c r="AG1529" s="83"/>
      <c r="AH1529" s="83"/>
      <c r="AI1529" s="83"/>
      <c r="AJ1529" s="83"/>
      <c r="AK1529" s="83"/>
      <c r="AL1529" s="83"/>
      <c r="AM1529" s="83"/>
      <c r="AN1529" s="83"/>
      <c r="AO1529" s="83"/>
      <c r="AP1529" s="83"/>
      <c r="AQ1529" s="83"/>
      <c r="AR1529" s="83"/>
      <c r="AS1529" s="83"/>
      <c r="AT1529" s="83"/>
      <c r="AU1529" s="83"/>
      <c r="AV1529" s="83"/>
      <c r="AW1529" s="83"/>
      <c r="AX1529" s="83"/>
      <c r="AY1529" s="83"/>
      <c r="AZ1529" s="83"/>
      <c r="BA1529" s="83"/>
      <c r="BB1529" s="83"/>
    </row>
    <row r="1530" spans="10:54" s="228" customFormat="1" x14ac:dyDescent="0.2">
      <c r="J1530" s="361"/>
      <c r="K1530" s="360"/>
      <c r="L1530" s="343"/>
      <c r="M1530" s="343"/>
      <c r="N1530" s="170"/>
      <c r="O1530" s="170"/>
      <c r="P1530" s="170"/>
      <c r="Q1530" s="170"/>
      <c r="R1530" s="170"/>
      <c r="S1530" s="170"/>
      <c r="T1530" s="327">
        <v>1529</v>
      </c>
      <c r="U1530" s="373" t="s">
        <v>1607</v>
      </c>
      <c r="V1530" s="376">
        <v>3</v>
      </c>
      <c r="X1530" s="270"/>
      <c r="Y1530" s="270"/>
      <c r="Z1530" s="376">
        <v>3</v>
      </c>
      <c r="AB1530" s="83"/>
      <c r="AC1530" s="83"/>
      <c r="AD1530" s="83"/>
      <c r="AE1530" s="83"/>
      <c r="AF1530" s="83"/>
      <c r="AG1530" s="83"/>
      <c r="AH1530" s="83"/>
      <c r="AI1530" s="83"/>
      <c r="AJ1530" s="83"/>
      <c r="AK1530" s="83"/>
      <c r="AL1530" s="83"/>
      <c r="AM1530" s="83"/>
      <c r="AN1530" s="83"/>
      <c r="AO1530" s="83"/>
      <c r="AP1530" s="83"/>
      <c r="AQ1530" s="83"/>
      <c r="AR1530" s="83"/>
      <c r="AS1530" s="83"/>
      <c r="AT1530" s="83"/>
      <c r="AU1530" s="83"/>
      <c r="AV1530" s="83"/>
      <c r="AW1530" s="83"/>
      <c r="AX1530" s="83"/>
      <c r="AY1530" s="83"/>
      <c r="AZ1530" s="83"/>
      <c r="BA1530" s="83"/>
      <c r="BB1530" s="83"/>
    </row>
    <row r="1531" spans="10:54" s="228" customFormat="1" x14ac:dyDescent="0.2">
      <c r="J1531" s="361"/>
      <c r="K1531" s="360"/>
      <c r="L1531" s="343"/>
      <c r="M1531" s="343"/>
      <c r="N1531" s="170"/>
      <c r="O1531" s="170"/>
      <c r="P1531" s="170"/>
      <c r="Q1531" s="170"/>
      <c r="R1531" s="170"/>
      <c r="S1531" s="170"/>
      <c r="T1531" s="327">
        <v>1530</v>
      </c>
      <c r="U1531" s="373" t="s">
        <v>1608</v>
      </c>
      <c r="V1531" s="376">
        <v>3</v>
      </c>
      <c r="X1531" s="270"/>
      <c r="Y1531" s="270"/>
      <c r="Z1531" s="376">
        <v>3</v>
      </c>
      <c r="AB1531" s="83"/>
      <c r="AC1531" s="83"/>
      <c r="AD1531" s="83"/>
      <c r="AE1531" s="83"/>
      <c r="AF1531" s="83"/>
      <c r="AG1531" s="83"/>
      <c r="AH1531" s="83"/>
      <c r="AI1531" s="83"/>
      <c r="AJ1531" s="83"/>
      <c r="AK1531" s="83"/>
      <c r="AL1531" s="83"/>
      <c r="AM1531" s="83"/>
      <c r="AN1531" s="83"/>
      <c r="AO1531" s="83"/>
      <c r="AP1531" s="83"/>
      <c r="AQ1531" s="83"/>
      <c r="AR1531" s="83"/>
      <c r="AS1531" s="83"/>
      <c r="AT1531" s="83"/>
      <c r="AU1531" s="83"/>
      <c r="AV1531" s="83"/>
      <c r="AW1531" s="83"/>
      <c r="AX1531" s="83"/>
      <c r="AY1531" s="83"/>
      <c r="AZ1531" s="83"/>
      <c r="BA1531" s="83"/>
      <c r="BB1531" s="83"/>
    </row>
    <row r="1532" spans="10:54" s="228" customFormat="1" x14ac:dyDescent="0.2">
      <c r="J1532" s="361"/>
      <c r="K1532" s="360"/>
      <c r="L1532" s="343"/>
      <c r="M1532" s="343"/>
      <c r="N1532" s="170"/>
      <c r="O1532" s="170"/>
      <c r="P1532" s="170"/>
      <c r="Q1532" s="170"/>
      <c r="R1532" s="170"/>
      <c r="S1532" s="170"/>
      <c r="T1532" s="327">
        <v>1531</v>
      </c>
      <c r="U1532" s="373" t="s">
        <v>1609</v>
      </c>
      <c r="V1532" s="376">
        <v>2</v>
      </c>
      <c r="X1532" s="270"/>
      <c r="Y1532" s="270"/>
      <c r="Z1532" s="376">
        <v>2</v>
      </c>
      <c r="AB1532" s="83"/>
      <c r="AC1532" s="83"/>
      <c r="AD1532" s="83"/>
      <c r="AE1532" s="83"/>
      <c r="AF1532" s="83"/>
      <c r="AG1532" s="83"/>
      <c r="AH1532" s="83"/>
      <c r="AI1532" s="83"/>
      <c r="AJ1532" s="83"/>
      <c r="AK1532" s="83"/>
      <c r="AL1532" s="83"/>
      <c r="AM1532" s="83"/>
      <c r="AN1532" s="83"/>
      <c r="AO1532" s="83"/>
      <c r="AP1532" s="83"/>
      <c r="AQ1532" s="83"/>
      <c r="AR1532" s="83"/>
      <c r="AS1532" s="83"/>
      <c r="AT1532" s="83"/>
      <c r="AU1532" s="83"/>
      <c r="AV1532" s="83"/>
      <c r="AW1532" s="83"/>
      <c r="AX1532" s="83"/>
      <c r="AY1532" s="83"/>
      <c r="AZ1532" s="83"/>
      <c r="BA1532" s="83"/>
      <c r="BB1532" s="83"/>
    </row>
    <row r="1533" spans="10:54" s="228" customFormat="1" x14ac:dyDescent="0.2">
      <c r="J1533" s="361"/>
      <c r="K1533" s="360"/>
      <c r="L1533" s="343"/>
      <c r="M1533" s="343"/>
      <c r="N1533" s="170"/>
      <c r="O1533" s="170"/>
      <c r="P1533" s="170"/>
      <c r="Q1533" s="170"/>
      <c r="R1533" s="170"/>
      <c r="S1533" s="170"/>
      <c r="T1533" s="327">
        <v>1532</v>
      </c>
      <c r="U1533" s="373" t="s">
        <v>1610</v>
      </c>
      <c r="V1533" s="376">
        <v>2</v>
      </c>
      <c r="X1533" s="270"/>
      <c r="Y1533" s="270"/>
      <c r="Z1533" s="376">
        <v>2</v>
      </c>
      <c r="AB1533" s="83"/>
      <c r="AC1533" s="83"/>
      <c r="AD1533" s="83"/>
      <c r="AE1533" s="83"/>
      <c r="AF1533" s="83"/>
      <c r="AG1533" s="83"/>
      <c r="AH1533" s="83"/>
      <c r="AI1533" s="83"/>
      <c r="AJ1533" s="83"/>
      <c r="AK1533" s="83"/>
      <c r="AL1533" s="83"/>
      <c r="AM1533" s="83"/>
      <c r="AN1533" s="83"/>
      <c r="AO1533" s="83"/>
      <c r="AP1533" s="83"/>
      <c r="AQ1533" s="83"/>
      <c r="AR1533" s="83"/>
      <c r="AS1533" s="83"/>
      <c r="AT1533" s="83"/>
      <c r="AU1533" s="83"/>
      <c r="AV1533" s="83"/>
      <c r="AW1533" s="83"/>
      <c r="AX1533" s="83"/>
      <c r="AY1533" s="83"/>
      <c r="AZ1533" s="83"/>
      <c r="BA1533" s="83"/>
      <c r="BB1533" s="83"/>
    </row>
    <row r="1534" spans="10:54" s="228" customFormat="1" x14ac:dyDescent="0.2">
      <c r="J1534" s="361"/>
      <c r="K1534" s="360"/>
      <c r="L1534" s="343"/>
      <c r="M1534" s="343"/>
      <c r="N1534" s="170"/>
      <c r="O1534" s="170"/>
      <c r="P1534" s="170"/>
      <c r="Q1534" s="170"/>
      <c r="R1534" s="170"/>
      <c r="S1534" s="170"/>
      <c r="T1534" s="327">
        <v>1533</v>
      </c>
      <c r="U1534" s="373" t="s">
        <v>1611</v>
      </c>
      <c r="V1534" s="376">
        <v>2</v>
      </c>
      <c r="X1534" s="270"/>
      <c r="Y1534" s="270"/>
      <c r="Z1534" s="376">
        <v>2</v>
      </c>
      <c r="AB1534" s="83"/>
      <c r="AC1534" s="83"/>
      <c r="AD1534" s="83"/>
      <c r="AE1534" s="83"/>
      <c r="AF1534" s="83"/>
      <c r="AG1534" s="83"/>
      <c r="AH1534" s="83"/>
      <c r="AI1534" s="83"/>
      <c r="AJ1534" s="83"/>
      <c r="AK1534" s="83"/>
      <c r="AL1534" s="83"/>
      <c r="AM1534" s="83"/>
      <c r="AN1534" s="83"/>
      <c r="AO1534" s="83"/>
      <c r="AP1534" s="83"/>
      <c r="AQ1534" s="83"/>
      <c r="AR1534" s="83"/>
      <c r="AS1534" s="83"/>
      <c r="AT1534" s="83"/>
      <c r="AU1534" s="83"/>
      <c r="AV1534" s="83"/>
      <c r="AW1534" s="83"/>
      <c r="AX1534" s="83"/>
      <c r="AY1534" s="83"/>
      <c r="AZ1534" s="83"/>
      <c r="BA1534" s="83"/>
      <c r="BB1534" s="83"/>
    </row>
    <row r="1535" spans="10:54" s="228" customFormat="1" x14ac:dyDescent="0.2">
      <c r="J1535" s="361"/>
      <c r="K1535" s="360"/>
      <c r="L1535" s="343"/>
      <c r="M1535" s="343"/>
      <c r="N1535" s="170"/>
      <c r="O1535" s="170"/>
      <c r="P1535" s="170"/>
      <c r="Q1535" s="170"/>
      <c r="R1535" s="170"/>
      <c r="S1535" s="170"/>
      <c r="T1535" s="327">
        <v>1534</v>
      </c>
      <c r="U1535" s="373" t="s">
        <v>1612</v>
      </c>
      <c r="V1535" s="376">
        <v>3</v>
      </c>
      <c r="X1535" s="270"/>
      <c r="Y1535" s="270"/>
      <c r="Z1535" s="376">
        <v>3</v>
      </c>
      <c r="AB1535" s="83"/>
      <c r="AC1535" s="83"/>
      <c r="AD1535" s="83"/>
      <c r="AE1535" s="83"/>
      <c r="AF1535" s="83"/>
      <c r="AG1535" s="83"/>
      <c r="AH1535" s="83"/>
      <c r="AI1535" s="83"/>
      <c r="AJ1535" s="83"/>
      <c r="AK1535" s="83"/>
      <c r="AL1535" s="83"/>
      <c r="AM1535" s="83"/>
      <c r="AN1535" s="83"/>
      <c r="AO1535" s="83"/>
      <c r="AP1535" s="83"/>
      <c r="AQ1535" s="83"/>
      <c r="AR1535" s="83"/>
      <c r="AS1535" s="83"/>
      <c r="AT1535" s="83"/>
      <c r="AU1535" s="83"/>
      <c r="AV1535" s="83"/>
      <c r="AW1535" s="83"/>
      <c r="AX1535" s="83"/>
      <c r="AY1535" s="83"/>
      <c r="AZ1535" s="83"/>
      <c r="BA1535" s="83"/>
      <c r="BB1535" s="83"/>
    </row>
    <row r="1536" spans="10:54" s="228" customFormat="1" x14ac:dyDescent="0.2">
      <c r="J1536" s="361"/>
      <c r="K1536" s="360"/>
      <c r="L1536" s="343"/>
      <c r="M1536" s="343"/>
      <c r="N1536" s="170"/>
      <c r="O1536" s="170"/>
      <c r="P1536" s="170"/>
      <c r="Q1536" s="170"/>
      <c r="R1536" s="170"/>
      <c r="S1536" s="170"/>
      <c r="T1536" s="327">
        <v>1535</v>
      </c>
      <c r="U1536" s="373" t="s">
        <v>1613</v>
      </c>
      <c r="V1536" s="376">
        <v>1</v>
      </c>
      <c r="X1536" s="270"/>
      <c r="Y1536" s="270"/>
      <c r="Z1536" s="376">
        <v>1</v>
      </c>
      <c r="AB1536" s="83"/>
      <c r="AC1536" s="83"/>
      <c r="AD1536" s="83"/>
      <c r="AE1536" s="83"/>
      <c r="AF1536" s="83"/>
      <c r="AG1536" s="83"/>
      <c r="AH1536" s="83"/>
      <c r="AI1536" s="83"/>
      <c r="AJ1536" s="83"/>
      <c r="AK1536" s="83"/>
      <c r="AL1536" s="83"/>
      <c r="AM1536" s="83"/>
      <c r="AN1536" s="83"/>
      <c r="AO1536" s="83"/>
      <c r="AP1536" s="83"/>
      <c r="AQ1536" s="83"/>
      <c r="AR1536" s="83"/>
      <c r="AS1536" s="83"/>
      <c r="AT1536" s="83"/>
      <c r="AU1536" s="83"/>
      <c r="AV1536" s="83"/>
      <c r="AW1536" s="83"/>
      <c r="AX1536" s="83"/>
      <c r="AY1536" s="83"/>
      <c r="AZ1536" s="83"/>
      <c r="BA1536" s="83"/>
      <c r="BB1536" s="83"/>
    </row>
    <row r="1537" spans="10:54" s="228" customFormat="1" x14ac:dyDescent="0.2">
      <c r="J1537" s="361"/>
      <c r="K1537" s="360"/>
      <c r="L1537" s="343"/>
      <c r="M1537" s="343"/>
      <c r="N1537" s="170"/>
      <c r="O1537" s="170"/>
      <c r="P1537" s="170"/>
      <c r="Q1537" s="170"/>
      <c r="R1537" s="170"/>
      <c r="S1537" s="170"/>
      <c r="T1537" s="327">
        <v>1536</v>
      </c>
      <c r="U1537" s="373" t="s">
        <v>1614</v>
      </c>
      <c r="V1537" s="376">
        <v>1</v>
      </c>
      <c r="X1537" s="270"/>
      <c r="Y1537" s="270"/>
      <c r="Z1537" s="376">
        <v>1</v>
      </c>
      <c r="AB1537" s="83"/>
      <c r="AC1537" s="83"/>
      <c r="AD1537" s="83"/>
      <c r="AE1537" s="83"/>
      <c r="AF1537" s="83"/>
      <c r="AG1537" s="83"/>
      <c r="AH1537" s="83"/>
      <c r="AI1537" s="83"/>
      <c r="AJ1537" s="83"/>
      <c r="AK1537" s="83"/>
      <c r="AL1537" s="83"/>
      <c r="AM1537" s="83"/>
      <c r="AN1537" s="83"/>
      <c r="AO1537" s="83"/>
      <c r="AP1537" s="83"/>
      <c r="AQ1537" s="83"/>
      <c r="AR1537" s="83"/>
      <c r="AS1537" s="83"/>
      <c r="AT1537" s="83"/>
      <c r="AU1537" s="83"/>
      <c r="AV1537" s="83"/>
      <c r="AW1537" s="83"/>
      <c r="AX1537" s="83"/>
      <c r="AY1537" s="83"/>
      <c r="AZ1537" s="83"/>
      <c r="BA1537" s="83"/>
      <c r="BB1537" s="83"/>
    </row>
    <row r="1538" spans="10:54" s="228" customFormat="1" x14ac:dyDescent="0.2">
      <c r="J1538" s="361"/>
      <c r="K1538" s="360"/>
      <c r="L1538" s="343"/>
      <c r="M1538" s="343"/>
      <c r="N1538" s="170"/>
      <c r="O1538" s="170"/>
      <c r="P1538" s="170"/>
      <c r="Q1538" s="170"/>
      <c r="R1538" s="170"/>
      <c r="S1538" s="170"/>
      <c r="T1538" s="327">
        <v>1537</v>
      </c>
      <c r="U1538" s="373" t="s">
        <v>1615</v>
      </c>
      <c r="V1538" s="376">
        <v>3</v>
      </c>
      <c r="X1538" s="270"/>
      <c r="Y1538" s="270"/>
      <c r="Z1538" s="376">
        <v>3</v>
      </c>
      <c r="AB1538" s="83"/>
      <c r="AC1538" s="83"/>
      <c r="AD1538" s="83"/>
      <c r="AE1538" s="83"/>
      <c r="AF1538" s="83"/>
      <c r="AG1538" s="83"/>
      <c r="AH1538" s="83"/>
      <c r="AI1538" s="83"/>
      <c r="AJ1538" s="83"/>
      <c r="AK1538" s="83"/>
      <c r="AL1538" s="83"/>
      <c r="AM1538" s="83"/>
      <c r="AN1538" s="83"/>
      <c r="AO1538" s="83"/>
      <c r="AP1538" s="83"/>
      <c r="AQ1538" s="83"/>
      <c r="AR1538" s="83"/>
      <c r="AS1538" s="83"/>
      <c r="AT1538" s="83"/>
      <c r="AU1538" s="83"/>
      <c r="AV1538" s="83"/>
      <c r="AW1538" s="83"/>
      <c r="AX1538" s="83"/>
      <c r="AY1538" s="83"/>
      <c r="AZ1538" s="83"/>
      <c r="BA1538" s="83"/>
      <c r="BB1538" s="83"/>
    </row>
    <row r="1539" spans="10:54" s="228" customFormat="1" x14ac:dyDescent="0.2">
      <c r="J1539" s="361"/>
      <c r="K1539" s="360"/>
      <c r="L1539" s="343"/>
      <c r="M1539" s="343"/>
      <c r="N1539" s="170"/>
      <c r="O1539" s="170"/>
      <c r="P1539" s="170"/>
      <c r="Q1539" s="170"/>
      <c r="R1539" s="170"/>
      <c r="S1539" s="170"/>
      <c r="T1539" s="327">
        <v>1538</v>
      </c>
      <c r="U1539" s="373" t="s">
        <v>1616</v>
      </c>
      <c r="V1539" s="376">
        <v>2</v>
      </c>
      <c r="X1539" s="270"/>
      <c r="Y1539" s="270"/>
      <c r="Z1539" s="376">
        <v>2</v>
      </c>
      <c r="AB1539" s="83"/>
      <c r="AC1539" s="83"/>
      <c r="AD1539" s="83"/>
      <c r="AE1539" s="83"/>
      <c r="AF1539" s="83"/>
      <c r="AG1539" s="83"/>
      <c r="AH1539" s="83"/>
      <c r="AI1539" s="83"/>
      <c r="AJ1539" s="83"/>
      <c r="AK1539" s="83"/>
      <c r="AL1539" s="83"/>
      <c r="AM1539" s="83"/>
      <c r="AN1539" s="83"/>
      <c r="AO1539" s="83"/>
      <c r="AP1539" s="83"/>
      <c r="AQ1539" s="83"/>
      <c r="AR1539" s="83"/>
      <c r="AS1539" s="83"/>
      <c r="AT1539" s="83"/>
      <c r="AU1539" s="83"/>
      <c r="AV1539" s="83"/>
      <c r="AW1539" s="83"/>
      <c r="AX1539" s="83"/>
      <c r="AY1539" s="83"/>
      <c r="AZ1539" s="83"/>
      <c r="BA1539" s="83"/>
      <c r="BB1539" s="83"/>
    </row>
    <row r="1540" spans="10:54" s="228" customFormat="1" x14ac:dyDescent="0.2">
      <c r="J1540" s="361"/>
      <c r="K1540" s="360"/>
      <c r="L1540" s="343"/>
      <c r="M1540" s="343"/>
      <c r="N1540" s="170"/>
      <c r="O1540" s="170"/>
      <c r="P1540" s="170"/>
      <c r="Q1540" s="170"/>
      <c r="R1540" s="170"/>
      <c r="S1540" s="170"/>
      <c r="T1540" s="327">
        <v>1539</v>
      </c>
      <c r="U1540" s="373" t="s">
        <v>1617</v>
      </c>
      <c r="V1540" s="376">
        <v>2</v>
      </c>
      <c r="X1540" s="270"/>
      <c r="Y1540" s="270"/>
      <c r="Z1540" s="376">
        <v>2</v>
      </c>
      <c r="AB1540" s="83"/>
      <c r="AC1540" s="83"/>
      <c r="AD1540" s="83"/>
      <c r="AE1540" s="83"/>
      <c r="AF1540" s="83"/>
      <c r="AG1540" s="83"/>
      <c r="AH1540" s="83"/>
      <c r="AI1540" s="83"/>
      <c r="AJ1540" s="83"/>
      <c r="AK1540" s="83"/>
      <c r="AL1540" s="83"/>
      <c r="AM1540" s="83"/>
      <c r="AN1540" s="83"/>
      <c r="AO1540" s="83"/>
      <c r="AP1540" s="83"/>
      <c r="AQ1540" s="83"/>
      <c r="AR1540" s="83"/>
      <c r="AS1540" s="83"/>
      <c r="AT1540" s="83"/>
      <c r="AU1540" s="83"/>
      <c r="AV1540" s="83"/>
      <c r="AW1540" s="83"/>
      <c r="AX1540" s="83"/>
      <c r="AY1540" s="83"/>
      <c r="AZ1540" s="83"/>
      <c r="BA1540" s="83"/>
      <c r="BB1540" s="83"/>
    </row>
    <row r="1541" spans="10:54" s="228" customFormat="1" x14ac:dyDescent="0.2">
      <c r="J1541" s="361"/>
      <c r="K1541" s="360"/>
      <c r="L1541" s="343"/>
      <c r="M1541" s="343"/>
      <c r="N1541" s="170"/>
      <c r="O1541" s="170"/>
      <c r="P1541" s="170"/>
      <c r="Q1541" s="170"/>
      <c r="R1541" s="170"/>
      <c r="S1541" s="170"/>
      <c r="T1541" s="327">
        <v>1540</v>
      </c>
      <c r="U1541" s="373" t="s">
        <v>1618</v>
      </c>
      <c r="V1541" s="376">
        <v>2</v>
      </c>
      <c r="X1541" s="270"/>
      <c r="Y1541" s="270"/>
      <c r="Z1541" s="376">
        <v>2</v>
      </c>
      <c r="AB1541" s="83"/>
      <c r="AC1541" s="83"/>
      <c r="AD1541" s="83"/>
      <c r="AE1541" s="83"/>
      <c r="AF1541" s="83"/>
      <c r="AG1541" s="83"/>
      <c r="AH1541" s="83"/>
      <c r="AI1541" s="83"/>
      <c r="AJ1541" s="83"/>
      <c r="AK1541" s="83"/>
      <c r="AL1541" s="83"/>
      <c r="AM1541" s="83"/>
      <c r="AN1541" s="83"/>
      <c r="AO1541" s="83"/>
      <c r="AP1541" s="83"/>
      <c r="AQ1541" s="83"/>
      <c r="AR1541" s="83"/>
      <c r="AS1541" s="83"/>
      <c r="AT1541" s="83"/>
      <c r="AU1541" s="83"/>
      <c r="AV1541" s="83"/>
      <c r="AW1541" s="83"/>
      <c r="AX1541" s="83"/>
      <c r="AY1541" s="83"/>
      <c r="AZ1541" s="83"/>
      <c r="BA1541" s="83"/>
      <c r="BB1541" s="83"/>
    </row>
    <row r="1542" spans="10:54" s="228" customFormat="1" x14ac:dyDescent="0.2">
      <c r="J1542" s="361"/>
      <c r="K1542" s="360"/>
      <c r="L1542" s="343"/>
      <c r="M1542" s="343"/>
      <c r="N1542" s="170"/>
      <c r="O1542" s="170"/>
      <c r="P1542" s="170"/>
      <c r="Q1542" s="170"/>
      <c r="R1542" s="170"/>
      <c r="S1542" s="170"/>
      <c r="T1542" s="327">
        <v>1541</v>
      </c>
      <c r="U1542" s="373" t="s">
        <v>1619</v>
      </c>
      <c r="V1542" s="376">
        <v>2</v>
      </c>
      <c r="X1542" s="270"/>
      <c r="Y1542" s="270"/>
      <c r="Z1542" s="376">
        <v>2</v>
      </c>
      <c r="AB1542" s="83"/>
      <c r="AC1542" s="83"/>
      <c r="AD1542" s="83"/>
      <c r="AE1542" s="83"/>
      <c r="AF1542" s="83"/>
      <c r="AG1542" s="83"/>
      <c r="AH1542" s="83"/>
      <c r="AI1542" s="83"/>
      <c r="AJ1542" s="83"/>
      <c r="AK1542" s="83"/>
      <c r="AL1542" s="83"/>
      <c r="AM1542" s="83"/>
      <c r="AN1542" s="83"/>
      <c r="AO1542" s="83"/>
      <c r="AP1542" s="83"/>
      <c r="AQ1542" s="83"/>
      <c r="AR1542" s="83"/>
      <c r="AS1542" s="83"/>
      <c r="AT1542" s="83"/>
      <c r="AU1542" s="83"/>
      <c r="AV1542" s="83"/>
      <c r="AW1542" s="83"/>
      <c r="AX1542" s="83"/>
      <c r="AY1542" s="83"/>
      <c r="AZ1542" s="83"/>
      <c r="BA1542" s="83"/>
      <c r="BB1542" s="83"/>
    </row>
    <row r="1543" spans="10:54" s="228" customFormat="1" x14ac:dyDescent="0.2">
      <c r="J1543" s="361"/>
      <c r="K1543" s="360"/>
      <c r="L1543" s="343"/>
      <c r="M1543" s="343"/>
      <c r="N1543" s="170"/>
      <c r="O1543" s="170"/>
      <c r="P1543" s="170"/>
      <c r="Q1543" s="170"/>
      <c r="R1543" s="170"/>
      <c r="S1543" s="170"/>
      <c r="T1543" s="327">
        <v>1542</v>
      </c>
      <c r="U1543" s="373" t="s">
        <v>1620</v>
      </c>
      <c r="V1543" s="376">
        <v>2</v>
      </c>
      <c r="X1543" s="270"/>
      <c r="Y1543" s="270"/>
      <c r="Z1543" s="376">
        <v>2</v>
      </c>
      <c r="AB1543" s="83"/>
      <c r="AC1543" s="83"/>
      <c r="AD1543" s="83"/>
      <c r="AE1543" s="83"/>
      <c r="AF1543" s="83"/>
      <c r="AG1543" s="83"/>
      <c r="AH1543" s="83"/>
      <c r="AI1543" s="83"/>
      <c r="AJ1543" s="83"/>
      <c r="AK1543" s="83"/>
      <c r="AL1543" s="83"/>
      <c r="AM1543" s="83"/>
      <c r="AN1543" s="83"/>
      <c r="AO1543" s="83"/>
      <c r="AP1543" s="83"/>
      <c r="AQ1543" s="83"/>
      <c r="AR1543" s="83"/>
      <c r="AS1543" s="83"/>
      <c r="AT1543" s="83"/>
      <c r="AU1543" s="83"/>
      <c r="AV1543" s="83"/>
      <c r="AW1543" s="83"/>
      <c r="AX1543" s="83"/>
      <c r="AY1543" s="83"/>
      <c r="AZ1543" s="83"/>
      <c r="BA1543" s="83"/>
      <c r="BB1543" s="83"/>
    </row>
    <row r="1544" spans="10:54" s="228" customFormat="1" x14ac:dyDescent="0.2">
      <c r="J1544" s="361"/>
      <c r="K1544" s="360"/>
      <c r="L1544" s="343"/>
      <c r="M1544" s="343"/>
      <c r="N1544" s="170"/>
      <c r="O1544" s="170"/>
      <c r="P1544" s="170"/>
      <c r="Q1544" s="170"/>
      <c r="R1544" s="170"/>
      <c r="S1544" s="170"/>
      <c r="T1544" s="327">
        <v>1543</v>
      </c>
      <c r="U1544" s="373" t="s">
        <v>1621</v>
      </c>
      <c r="V1544" s="376">
        <v>2</v>
      </c>
      <c r="X1544" s="270"/>
      <c r="Y1544" s="270"/>
      <c r="Z1544" s="376">
        <v>2</v>
      </c>
      <c r="AB1544" s="83"/>
      <c r="AC1544" s="83"/>
      <c r="AD1544" s="83"/>
      <c r="AE1544" s="83"/>
      <c r="AF1544" s="83"/>
      <c r="AG1544" s="83"/>
      <c r="AH1544" s="83"/>
      <c r="AI1544" s="83"/>
      <c r="AJ1544" s="83"/>
      <c r="AK1544" s="83"/>
      <c r="AL1544" s="83"/>
      <c r="AM1544" s="83"/>
      <c r="AN1544" s="83"/>
      <c r="AO1544" s="83"/>
      <c r="AP1544" s="83"/>
      <c r="AQ1544" s="83"/>
      <c r="AR1544" s="83"/>
      <c r="AS1544" s="83"/>
      <c r="AT1544" s="83"/>
      <c r="AU1544" s="83"/>
      <c r="AV1544" s="83"/>
      <c r="AW1544" s="83"/>
      <c r="AX1544" s="83"/>
      <c r="AY1544" s="83"/>
      <c r="AZ1544" s="83"/>
      <c r="BA1544" s="83"/>
      <c r="BB1544" s="83"/>
    </row>
    <row r="1545" spans="10:54" s="228" customFormat="1" x14ac:dyDescent="0.2">
      <c r="J1545" s="361"/>
      <c r="K1545" s="360"/>
      <c r="L1545" s="343"/>
      <c r="M1545" s="343"/>
      <c r="N1545" s="170"/>
      <c r="O1545" s="170"/>
      <c r="P1545" s="170"/>
      <c r="Q1545" s="170"/>
      <c r="R1545" s="170"/>
      <c r="S1545" s="170"/>
      <c r="T1545" s="327">
        <v>1544</v>
      </c>
      <c r="U1545" s="373" t="s">
        <v>1622</v>
      </c>
      <c r="V1545" s="376">
        <v>2</v>
      </c>
      <c r="X1545" s="270"/>
      <c r="Y1545" s="270"/>
      <c r="Z1545" s="376">
        <v>2</v>
      </c>
      <c r="AB1545" s="83"/>
      <c r="AC1545" s="83"/>
      <c r="AD1545" s="83"/>
      <c r="AE1545" s="83"/>
      <c r="AF1545" s="83"/>
      <c r="AG1545" s="83"/>
      <c r="AH1545" s="83"/>
      <c r="AI1545" s="83"/>
      <c r="AJ1545" s="83"/>
      <c r="AK1545" s="83"/>
      <c r="AL1545" s="83"/>
      <c r="AM1545" s="83"/>
      <c r="AN1545" s="83"/>
      <c r="AO1545" s="83"/>
      <c r="AP1545" s="83"/>
      <c r="AQ1545" s="83"/>
      <c r="AR1545" s="83"/>
      <c r="AS1545" s="83"/>
      <c r="AT1545" s="83"/>
      <c r="AU1545" s="83"/>
      <c r="AV1545" s="83"/>
      <c r="AW1545" s="83"/>
      <c r="AX1545" s="83"/>
      <c r="AY1545" s="83"/>
      <c r="AZ1545" s="83"/>
      <c r="BA1545" s="83"/>
      <c r="BB1545" s="83"/>
    </row>
    <row r="1546" spans="10:54" s="228" customFormat="1" x14ac:dyDescent="0.2">
      <c r="J1546" s="361"/>
      <c r="K1546" s="360"/>
      <c r="L1546" s="343"/>
      <c r="M1546" s="343"/>
      <c r="N1546" s="170"/>
      <c r="O1546" s="170"/>
      <c r="P1546" s="170"/>
      <c r="Q1546" s="170"/>
      <c r="R1546" s="170"/>
      <c r="S1546" s="170"/>
      <c r="T1546" s="327">
        <v>1545</v>
      </c>
      <c r="U1546" s="373" t="s">
        <v>1623</v>
      </c>
      <c r="V1546" s="376">
        <v>2</v>
      </c>
      <c r="X1546" s="270"/>
      <c r="Y1546" s="270"/>
      <c r="Z1546" s="376">
        <v>2</v>
      </c>
      <c r="AB1546" s="83"/>
      <c r="AC1546" s="83"/>
      <c r="AD1546" s="83"/>
      <c r="AE1546" s="83"/>
      <c r="AF1546" s="83"/>
      <c r="AG1546" s="83"/>
      <c r="AH1546" s="83"/>
      <c r="AI1546" s="83"/>
      <c r="AJ1546" s="83"/>
      <c r="AK1546" s="83"/>
      <c r="AL1546" s="83"/>
      <c r="AM1546" s="83"/>
      <c r="AN1546" s="83"/>
      <c r="AO1546" s="83"/>
      <c r="AP1546" s="83"/>
      <c r="AQ1546" s="83"/>
      <c r="AR1546" s="83"/>
      <c r="AS1546" s="83"/>
      <c r="AT1546" s="83"/>
      <c r="AU1546" s="83"/>
      <c r="AV1546" s="83"/>
      <c r="AW1546" s="83"/>
      <c r="AX1546" s="83"/>
      <c r="AY1546" s="83"/>
      <c r="AZ1546" s="83"/>
      <c r="BA1546" s="83"/>
      <c r="BB1546" s="83"/>
    </row>
    <row r="1547" spans="10:54" s="228" customFormat="1" x14ac:dyDescent="0.2">
      <c r="J1547" s="361"/>
      <c r="K1547" s="360"/>
      <c r="L1547" s="343"/>
      <c r="M1547" s="343"/>
      <c r="N1547" s="170"/>
      <c r="O1547" s="170"/>
      <c r="P1547" s="170"/>
      <c r="Q1547" s="170"/>
      <c r="R1547" s="170"/>
      <c r="S1547" s="170"/>
      <c r="T1547" s="327">
        <v>1546</v>
      </c>
      <c r="U1547" s="373" t="s">
        <v>1624</v>
      </c>
      <c r="V1547" s="376">
        <v>2</v>
      </c>
      <c r="X1547" s="270"/>
      <c r="Y1547" s="270"/>
      <c r="Z1547" s="376">
        <v>2</v>
      </c>
      <c r="AB1547" s="83"/>
      <c r="AC1547" s="83"/>
      <c r="AD1547" s="83"/>
      <c r="AE1547" s="83"/>
      <c r="AF1547" s="83"/>
      <c r="AG1547" s="83"/>
      <c r="AH1547" s="83"/>
      <c r="AI1547" s="83"/>
      <c r="AJ1547" s="83"/>
      <c r="AK1547" s="83"/>
      <c r="AL1547" s="83"/>
      <c r="AM1547" s="83"/>
      <c r="AN1547" s="83"/>
      <c r="AO1547" s="83"/>
      <c r="AP1547" s="83"/>
      <c r="AQ1547" s="83"/>
      <c r="AR1547" s="83"/>
      <c r="AS1547" s="83"/>
      <c r="AT1547" s="83"/>
      <c r="AU1547" s="83"/>
      <c r="AV1547" s="83"/>
      <c r="AW1547" s="83"/>
      <c r="AX1547" s="83"/>
      <c r="AY1547" s="83"/>
      <c r="AZ1547" s="83"/>
      <c r="BA1547" s="83"/>
      <c r="BB1547" s="83"/>
    </row>
    <row r="1548" spans="10:54" s="228" customFormat="1" x14ac:dyDescent="0.2">
      <c r="J1548" s="361"/>
      <c r="K1548" s="360"/>
      <c r="L1548" s="343"/>
      <c r="M1548" s="343"/>
      <c r="N1548" s="170"/>
      <c r="O1548" s="170"/>
      <c r="P1548" s="170"/>
      <c r="Q1548" s="170"/>
      <c r="R1548" s="170"/>
      <c r="S1548" s="170"/>
      <c r="T1548" s="327">
        <v>1547</v>
      </c>
      <c r="U1548" s="373" t="s">
        <v>1625</v>
      </c>
      <c r="V1548" s="376">
        <v>3</v>
      </c>
      <c r="X1548" s="270"/>
      <c r="Y1548" s="270"/>
      <c r="Z1548" s="376">
        <v>3</v>
      </c>
      <c r="AB1548" s="83"/>
      <c r="AC1548" s="83"/>
      <c r="AD1548" s="83"/>
      <c r="AE1548" s="83"/>
      <c r="AF1548" s="83"/>
      <c r="AG1548" s="83"/>
      <c r="AH1548" s="83"/>
      <c r="AI1548" s="83"/>
      <c r="AJ1548" s="83"/>
      <c r="AK1548" s="83"/>
      <c r="AL1548" s="83"/>
      <c r="AM1548" s="83"/>
      <c r="AN1548" s="83"/>
      <c r="AO1548" s="83"/>
      <c r="AP1548" s="83"/>
      <c r="AQ1548" s="83"/>
      <c r="AR1548" s="83"/>
      <c r="AS1548" s="83"/>
      <c r="AT1548" s="83"/>
      <c r="AU1548" s="83"/>
      <c r="AV1548" s="83"/>
      <c r="AW1548" s="83"/>
      <c r="AX1548" s="83"/>
      <c r="AY1548" s="83"/>
      <c r="AZ1548" s="83"/>
      <c r="BA1548" s="83"/>
      <c r="BB1548" s="83"/>
    </row>
    <row r="1549" spans="10:54" s="228" customFormat="1" x14ac:dyDescent="0.2">
      <c r="J1549" s="361"/>
      <c r="K1549" s="360"/>
      <c r="L1549" s="343"/>
      <c r="M1549" s="343"/>
      <c r="N1549" s="170"/>
      <c r="O1549" s="170"/>
      <c r="P1549" s="170"/>
      <c r="Q1549" s="170"/>
      <c r="R1549" s="170"/>
      <c r="S1549" s="170"/>
      <c r="T1549" s="327">
        <v>1548</v>
      </c>
      <c r="U1549" s="373" t="s">
        <v>1626</v>
      </c>
      <c r="V1549" s="376">
        <v>3</v>
      </c>
      <c r="X1549" s="270"/>
      <c r="Y1549" s="270"/>
      <c r="Z1549" s="376">
        <v>3</v>
      </c>
      <c r="AB1549" s="83"/>
      <c r="AC1549" s="83"/>
      <c r="AD1549" s="83"/>
      <c r="AE1549" s="83"/>
      <c r="AF1549" s="83"/>
      <c r="AG1549" s="83"/>
      <c r="AH1549" s="83"/>
      <c r="AI1549" s="83"/>
      <c r="AJ1549" s="83"/>
      <c r="AK1549" s="83"/>
      <c r="AL1549" s="83"/>
      <c r="AM1549" s="83"/>
      <c r="AN1549" s="83"/>
      <c r="AO1549" s="83"/>
      <c r="AP1549" s="83"/>
      <c r="AQ1549" s="83"/>
      <c r="AR1549" s="83"/>
      <c r="AS1549" s="83"/>
      <c r="AT1549" s="83"/>
      <c r="AU1549" s="83"/>
      <c r="AV1549" s="83"/>
      <c r="AW1549" s="83"/>
      <c r="AX1549" s="83"/>
      <c r="AY1549" s="83"/>
      <c r="AZ1549" s="83"/>
      <c r="BA1549" s="83"/>
      <c r="BB1549" s="83"/>
    </row>
    <row r="1550" spans="10:54" s="228" customFormat="1" x14ac:dyDescent="0.2">
      <c r="J1550" s="361"/>
      <c r="K1550" s="360"/>
      <c r="L1550" s="343"/>
      <c r="M1550" s="343"/>
      <c r="N1550" s="170"/>
      <c r="O1550" s="170"/>
      <c r="P1550" s="170"/>
      <c r="Q1550" s="170"/>
      <c r="R1550" s="170"/>
      <c r="S1550" s="170"/>
      <c r="T1550" s="327">
        <v>1549</v>
      </c>
      <c r="U1550" s="373" t="s">
        <v>1627</v>
      </c>
      <c r="V1550" s="376">
        <v>2</v>
      </c>
      <c r="X1550" s="270"/>
      <c r="Y1550" s="270"/>
      <c r="Z1550" s="376">
        <v>2</v>
      </c>
      <c r="AB1550" s="83"/>
      <c r="AC1550" s="83"/>
      <c r="AD1550" s="83"/>
      <c r="AE1550" s="83"/>
      <c r="AF1550" s="83"/>
      <c r="AG1550" s="83"/>
      <c r="AH1550" s="83"/>
      <c r="AI1550" s="83"/>
      <c r="AJ1550" s="83"/>
      <c r="AK1550" s="83"/>
      <c r="AL1550" s="83"/>
      <c r="AM1550" s="83"/>
      <c r="AN1550" s="83"/>
      <c r="AO1550" s="83"/>
      <c r="AP1550" s="83"/>
      <c r="AQ1550" s="83"/>
      <c r="AR1550" s="83"/>
      <c r="AS1550" s="83"/>
      <c r="AT1550" s="83"/>
      <c r="AU1550" s="83"/>
      <c r="AV1550" s="83"/>
      <c r="AW1550" s="83"/>
      <c r="AX1550" s="83"/>
      <c r="AY1550" s="83"/>
      <c r="AZ1550" s="83"/>
      <c r="BA1550" s="83"/>
      <c r="BB1550" s="83"/>
    </row>
    <row r="1551" spans="10:54" s="228" customFormat="1" x14ac:dyDescent="0.2">
      <c r="J1551" s="361"/>
      <c r="K1551" s="360"/>
      <c r="L1551" s="343"/>
      <c r="M1551" s="343"/>
      <c r="N1551" s="170"/>
      <c r="O1551" s="170"/>
      <c r="P1551" s="170"/>
      <c r="Q1551" s="170"/>
      <c r="R1551" s="170"/>
      <c r="S1551" s="170"/>
      <c r="T1551" s="327">
        <v>1550</v>
      </c>
      <c r="U1551" s="373" t="s">
        <v>1628</v>
      </c>
      <c r="V1551" s="376">
        <v>2</v>
      </c>
      <c r="X1551" s="270"/>
      <c r="Y1551" s="270"/>
      <c r="Z1551" s="376">
        <v>2</v>
      </c>
      <c r="AB1551" s="83"/>
      <c r="AC1551" s="83"/>
      <c r="AD1551" s="83"/>
      <c r="AE1551" s="83"/>
      <c r="AF1551" s="83"/>
      <c r="AG1551" s="83"/>
      <c r="AH1551" s="83"/>
      <c r="AI1551" s="83"/>
      <c r="AJ1551" s="83"/>
      <c r="AK1551" s="83"/>
      <c r="AL1551" s="83"/>
      <c r="AM1551" s="83"/>
      <c r="AN1551" s="83"/>
      <c r="AO1551" s="83"/>
      <c r="AP1551" s="83"/>
      <c r="AQ1551" s="83"/>
      <c r="AR1551" s="83"/>
      <c r="AS1551" s="83"/>
      <c r="AT1551" s="83"/>
      <c r="AU1551" s="83"/>
      <c r="AV1551" s="83"/>
      <c r="AW1551" s="83"/>
      <c r="AX1551" s="83"/>
      <c r="AY1551" s="83"/>
      <c r="AZ1551" s="83"/>
      <c r="BA1551" s="83"/>
      <c r="BB1551" s="83"/>
    </row>
    <row r="1552" spans="10:54" s="228" customFormat="1" x14ac:dyDescent="0.2">
      <c r="J1552" s="361"/>
      <c r="K1552" s="360"/>
      <c r="L1552" s="343"/>
      <c r="M1552" s="343"/>
      <c r="N1552" s="170"/>
      <c r="O1552" s="170"/>
      <c r="P1552" s="170"/>
      <c r="Q1552" s="170"/>
      <c r="R1552" s="170"/>
      <c r="S1552" s="170"/>
      <c r="T1552" s="327">
        <v>1551</v>
      </c>
      <c r="U1552" s="373" t="s">
        <v>1629</v>
      </c>
      <c r="V1552" s="376">
        <v>3</v>
      </c>
      <c r="X1552" s="270"/>
      <c r="Y1552" s="270"/>
      <c r="Z1552" s="376">
        <v>3</v>
      </c>
      <c r="AB1552" s="83"/>
      <c r="AC1552" s="83"/>
      <c r="AD1552" s="83"/>
      <c r="AE1552" s="83"/>
      <c r="AF1552" s="83"/>
      <c r="AG1552" s="83"/>
      <c r="AH1552" s="83"/>
      <c r="AI1552" s="83"/>
      <c r="AJ1552" s="83"/>
      <c r="AK1552" s="83"/>
      <c r="AL1552" s="83"/>
      <c r="AM1552" s="83"/>
      <c r="AN1552" s="83"/>
      <c r="AO1552" s="83"/>
      <c r="AP1552" s="83"/>
      <c r="AQ1552" s="83"/>
      <c r="AR1552" s="83"/>
      <c r="AS1552" s="83"/>
      <c r="AT1552" s="83"/>
      <c r="AU1552" s="83"/>
      <c r="AV1552" s="83"/>
      <c r="AW1552" s="83"/>
      <c r="AX1552" s="83"/>
      <c r="AY1552" s="83"/>
      <c r="AZ1552" s="83"/>
      <c r="BA1552" s="83"/>
      <c r="BB1552" s="83"/>
    </row>
    <row r="1553" spans="10:54" s="228" customFormat="1" x14ac:dyDescent="0.2">
      <c r="J1553" s="361"/>
      <c r="K1553" s="360"/>
      <c r="L1553" s="343"/>
      <c r="M1553" s="343"/>
      <c r="N1553" s="170"/>
      <c r="O1553" s="170"/>
      <c r="P1553" s="170"/>
      <c r="Q1553" s="170"/>
      <c r="R1553" s="170"/>
      <c r="S1553" s="170"/>
      <c r="T1553" s="327">
        <v>1552</v>
      </c>
      <c r="U1553" s="373" t="s">
        <v>1630</v>
      </c>
      <c r="V1553" s="376">
        <v>2</v>
      </c>
      <c r="X1553" s="270"/>
      <c r="Y1553" s="270"/>
      <c r="Z1553" s="376">
        <v>2</v>
      </c>
      <c r="AB1553" s="83"/>
      <c r="AC1553" s="83"/>
      <c r="AD1553" s="83"/>
      <c r="AE1553" s="83"/>
      <c r="AF1553" s="83"/>
      <c r="AG1553" s="83"/>
      <c r="AH1553" s="83"/>
      <c r="AI1553" s="83"/>
      <c r="AJ1553" s="83"/>
      <c r="AK1553" s="83"/>
      <c r="AL1553" s="83"/>
      <c r="AM1553" s="83"/>
      <c r="AN1553" s="83"/>
      <c r="AO1553" s="83"/>
      <c r="AP1553" s="83"/>
      <c r="AQ1553" s="83"/>
      <c r="AR1553" s="83"/>
      <c r="AS1553" s="83"/>
      <c r="AT1553" s="83"/>
      <c r="AU1553" s="83"/>
      <c r="AV1553" s="83"/>
      <c r="AW1553" s="83"/>
      <c r="AX1553" s="83"/>
      <c r="AY1553" s="83"/>
      <c r="AZ1553" s="83"/>
      <c r="BA1553" s="83"/>
      <c r="BB1553" s="83"/>
    </row>
    <row r="1554" spans="10:54" s="228" customFormat="1" x14ac:dyDescent="0.2">
      <c r="J1554" s="361"/>
      <c r="K1554" s="360"/>
      <c r="L1554" s="343"/>
      <c r="M1554" s="343"/>
      <c r="N1554" s="170"/>
      <c r="O1554" s="170"/>
      <c r="P1554" s="170"/>
      <c r="Q1554" s="170"/>
      <c r="R1554" s="170"/>
      <c r="S1554" s="170"/>
      <c r="T1554" s="327">
        <v>1553</v>
      </c>
      <c r="U1554" s="373" t="s">
        <v>1631</v>
      </c>
      <c r="V1554" s="376">
        <v>2</v>
      </c>
      <c r="X1554" s="270"/>
      <c r="Y1554" s="270"/>
      <c r="Z1554" s="376">
        <v>2</v>
      </c>
      <c r="AB1554" s="83"/>
      <c r="AC1554" s="83"/>
      <c r="AD1554" s="83"/>
      <c r="AE1554" s="83"/>
      <c r="AF1554" s="83"/>
      <c r="AG1554" s="83"/>
      <c r="AH1554" s="83"/>
      <c r="AI1554" s="83"/>
      <c r="AJ1554" s="83"/>
      <c r="AK1554" s="83"/>
      <c r="AL1554" s="83"/>
      <c r="AM1554" s="83"/>
      <c r="AN1554" s="83"/>
      <c r="AO1554" s="83"/>
      <c r="AP1554" s="83"/>
      <c r="AQ1554" s="83"/>
      <c r="AR1554" s="83"/>
      <c r="AS1554" s="83"/>
      <c r="AT1554" s="83"/>
      <c r="AU1554" s="83"/>
      <c r="AV1554" s="83"/>
      <c r="AW1554" s="83"/>
      <c r="AX1554" s="83"/>
      <c r="AY1554" s="83"/>
      <c r="AZ1554" s="83"/>
      <c r="BA1554" s="83"/>
      <c r="BB1554" s="83"/>
    </row>
    <row r="1555" spans="10:54" s="228" customFormat="1" x14ac:dyDescent="0.2">
      <c r="J1555" s="361"/>
      <c r="K1555" s="360"/>
      <c r="L1555" s="343"/>
      <c r="M1555" s="343"/>
      <c r="N1555" s="170"/>
      <c r="O1555" s="170"/>
      <c r="P1555" s="170"/>
      <c r="Q1555" s="170"/>
      <c r="R1555" s="170"/>
      <c r="S1555" s="170"/>
      <c r="T1555" s="327">
        <v>1554</v>
      </c>
      <c r="U1555" s="373" t="s">
        <v>1632</v>
      </c>
      <c r="V1555" s="376">
        <v>3</v>
      </c>
      <c r="X1555" s="270"/>
      <c r="Y1555" s="270"/>
      <c r="Z1555" s="376">
        <v>3</v>
      </c>
      <c r="AB1555" s="83"/>
      <c r="AC1555" s="83"/>
      <c r="AD1555" s="83"/>
      <c r="AE1555" s="83"/>
      <c r="AF1555" s="83"/>
      <c r="AG1555" s="83"/>
      <c r="AH1555" s="83"/>
      <c r="AI1555" s="83"/>
      <c r="AJ1555" s="83"/>
      <c r="AK1555" s="83"/>
      <c r="AL1555" s="83"/>
      <c r="AM1555" s="83"/>
      <c r="AN1555" s="83"/>
      <c r="AO1555" s="83"/>
      <c r="AP1555" s="83"/>
      <c r="AQ1555" s="83"/>
      <c r="AR1555" s="83"/>
      <c r="AS1555" s="83"/>
      <c r="AT1555" s="83"/>
      <c r="AU1555" s="83"/>
      <c r="AV1555" s="83"/>
      <c r="AW1555" s="83"/>
      <c r="AX1555" s="83"/>
      <c r="AY1555" s="83"/>
      <c r="AZ1555" s="83"/>
      <c r="BA1555" s="83"/>
      <c r="BB1555" s="83"/>
    </row>
    <row r="1556" spans="10:54" s="228" customFormat="1" x14ac:dyDescent="0.2">
      <c r="J1556" s="361"/>
      <c r="K1556" s="360"/>
      <c r="L1556" s="343"/>
      <c r="M1556" s="343"/>
      <c r="N1556" s="170"/>
      <c r="O1556" s="170"/>
      <c r="P1556" s="170"/>
      <c r="Q1556" s="170"/>
      <c r="R1556" s="170"/>
      <c r="S1556" s="170"/>
      <c r="T1556" s="327">
        <v>1555</v>
      </c>
      <c r="U1556" s="373" t="s">
        <v>1633</v>
      </c>
      <c r="V1556" s="376">
        <v>2</v>
      </c>
      <c r="X1556" s="270"/>
      <c r="Y1556" s="270"/>
      <c r="Z1556" s="376">
        <v>2</v>
      </c>
      <c r="AB1556" s="83"/>
      <c r="AC1556" s="83"/>
      <c r="AD1556" s="83"/>
      <c r="AE1556" s="83"/>
      <c r="AF1556" s="83"/>
      <c r="AG1556" s="83"/>
      <c r="AH1556" s="83"/>
      <c r="AI1556" s="83"/>
      <c r="AJ1556" s="83"/>
      <c r="AK1556" s="83"/>
      <c r="AL1556" s="83"/>
      <c r="AM1556" s="83"/>
      <c r="AN1556" s="83"/>
      <c r="AO1556" s="83"/>
      <c r="AP1556" s="83"/>
      <c r="AQ1556" s="83"/>
      <c r="AR1556" s="83"/>
      <c r="AS1556" s="83"/>
      <c r="AT1556" s="83"/>
      <c r="AU1556" s="83"/>
      <c r="AV1556" s="83"/>
      <c r="AW1556" s="83"/>
      <c r="AX1556" s="83"/>
      <c r="AY1556" s="83"/>
      <c r="AZ1556" s="83"/>
      <c r="BA1556" s="83"/>
      <c r="BB1556" s="83"/>
    </row>
    <row r="1557" spans="10:54" s="228" customFormat="1" x14ac:dyDescent="0.2">
      <c r="J1557" s="361"/>
      <c r="K1557" s="360"/>
      <c r="L1557" s="343"/>
      <c r="M1557" s="343"/>
      <c r="N1557" s="170"/>
      <c r="O1557" s="170"/>
      <c r="P1557" s="170"/>
      <c r="Q1557" s="170"/>
      <c r="R1557" s="170"/>
      <c r="S1557" s="170"/>
      <c r="T1557" s="327">
        <v>1556</v>
      </c>
      <c r="U1557" s="373" t="s">
        <v>1634</v>
      </c>
      <c r="V1557" s="376">
        <v>3</v>
      </c>
      <c r="X1557" s="270"/>
      <c r="Y1557" s="270"/>
      <c r="Z1557" s="376">
        <v>3</v>
      </c>
      <c r="AB1557" s="83"/>
      <c r="AC1557" s="83"/>
      <c r="AD1557" s="83"/>
      <c r="AE1557" s="83"/>
      <c r="AF1557" s="83"/>
      <c r="AG1557" s="83"/>
      <c r="AH1557" s="83"/>
      <c r="AI1557" s="83"/>
      <c r="AJ1557" s="83"/>
      <c r="AK1557" s="83"/>
      <c r="AL1557" s="83"/>
      <c r="AM1557" s="83"/>
      <c r="AN1557" s="83"/>
      <c r="AO1557" s="83"/>
      <c r="AP1557" s="83"/>
      <c r="AQ1557" s="83"/>
      <c r="AR1557" s="83"/>
      <c r="AS1557" s="83"/>
      <c r="AT1557" s="83"/>
      <c r="AU1557" s="83"/>
      <c r="AV1557" s="83"/>
      <c r="AW1557" s="83"/>
      <c r="AX1557" s="83"/>
      <c r="AY1557" s="83"/>
      <c r="AZ1557" s="83"/>
      <c r="BA1557" s="83"/>
      <c r="BB1557" s="83"/>
    </row>
    <row r="1558" spans="10:54" s="228" customFormat="1" x14ac:dyDescent="0.2">
      <c r="J1558" s="361"/>
      <c r="K1558" s="360"/>
      <c r="L1558" s="343"/>
      <c r="M1558" s="343"/>
      <c r="N1558" s="170"/>
      <c r="O1558" s="170"/>
      <c r="P1558" s="170"/>
      <c r="Q1558" s="170"/>
      <c r="R1558" s="170"/>
      <c r="S1558" s="170"/>
      <c r="T1558" s="327">
        <v>1557</v>
      </c>
      <c r="U1558" s="373" t="s">
        <v>1635</v>
      </c>
      <c r="V1558" s="376">
        <v>1</v>
      </c>
      <c r="X1558" s="270"/>
      <c r="Y1558" s="270"/>
      <c r="Z1558" s="376">
        <v>1</v>
      </c>
      <c r="AB1558" s="83"/>
      <c r="AC1558" s="83"/>
      <c r="AD1558" s="83"/>
      <c r="AE1558" s="83"/>
      <c r="AF1558" s="83"/>
      <c r="AG1558" s="83"/>
      <c r="AH1558" s="83"/>
      <c r="AI1558" s="83"/>
      <c r="AJ1558" s="83"/>
      <c r="AK1558" s="83"/>
      <c r="AL1558" s="83"/>
      <c r="AM1558" s="83"/>
      <c r="AN1558" s="83"/>
      <c r="AO1558" s="83"/>
      <c r="AP1558" s="83"/>
      <c r="AQ1558" s="83"/>
      <c r="AR1558" s="83"/>
      <c r="AS1558" s="83"/>
      <c r="AT1558" s="83"/>
      <c r="AU1558" s="83"/>
      <c r="AV1558" s="83"/>
      <c r="AW1558" s="83"/>
      <c r="AX1558" s="83"/>
      <c r="AY1558" s="83"/>
      <c r="AZ1558" s="83"/>
      <c r="BA1558" s="83"/>
      <c r="BB1558" s="83"/>
    </row>
    <row r="1559" spans="10:54" s="228" customFormat="1" x14ac:dyDescent="0.2">
      <c r="J1559" s="361"/>
      <c r="K1559" s="360"/>
      <c r="L1559" s="343"/>
      <c r="M1559" s="343"/>
      <c r="N1559" s="170"/>
      <c r="O1559" s="170"/>
      <c r="P1559" s="170"/>
      <c r="Q1559" s="170"/>
      <c r="R1559" s="170"/>
      <c r="S1559" s="170"/>
      <c r="T1559" s="327">
        <v>1558</v>
      </c>
      <c r="U1559" s="373" t="s">
        <v>1636</v>
      </c>
      <c r="V1559" s="376">
        <v>2</v>
      </c>
      <c r="X1559" s="270"/>
      <c r="Y1559" s="270"/>
      <c r="Z1559" s="376">
        <v>2</v>
      </c>
      <c r="AB1559" s="83"/>
      <c r="AC1559" s="83"/>
      <c r="AD1559" s="83"/>
      <c r="AE1559" s="83"/>
      <c r="AF1559" s="83"/>
      <c r="AG1559" s="83"/>
      <c r="AH1559" s="83"/>
      <c r="AI1559" s="83"/>
      <c r="AJ1559" s="83"/>
      <c r="AK1559" s="83"/>
      <c r="AL1559" s="83"/>
      <c r="AM1559" s="83"/>
      <c r="AN1559" s="83"/>
      <c r="AO1559" s="83"/>
      <c r="AP1559" s="83"/>
      <c r="AQ1559" s="83"/>
      <c r="AR1559" s="83"/>
      <c r="AS1559" s="83"/>
      <c r="AT1559" s="83"/>
      <c r="AU1559" s="83"/>
      <c r="AV1559" s="83"/>
      <c r="AW1559" s="83"/>
      <c r="AX1559" s="83"/>
      <c r="AY1559" s="83"/>
      <c r="AZ1559" s="83"/>
      <c r="BA1559" s="83"/>
      <c r="BB1559" s="83"/>
    </row>
    <row r="1560" spans="10:54" s="228" customFormat="1" x14ac:dyDescent="0.2">
      <c r="J1560" s="361"/>
      <c r="K1560" s="360"/>
      <c r="L1560" s="343"/>
      <c r="M1560" s="343"/>
      <c r="N1560" s="170"/>
      <c r="O1560" s="170"/>
      <c r="P1560" s="170"/>
      <c r="Q1560" s="170"/>
      <c r="R1560" s="170"/>
      <c r="S1560" s="170"/>
      <c r="T1560" s="327">
        <v>1559</v>
      </c>
      <c r="U1560" s="373" t="s">
        <v>1637</v>
      </c>
      <c r="V1560" s="376">
        <v>2</v>
      </c>
      <c r="X1560" s="270"/>
      <c r="Y1560" s="270"/>
      <c r="Z1560" s="376">
        <v>2</v>
      </c>
      <c r="AB1560" s="83"/>
      <c r="AC1560" s="83"/>
      <c r="AD1560" s="83"/>
      <c r="AE1560" s="83"/>
      <c r="AF1560" s="83"/>
      <c r="AG1560" s="83"/>
      <c r="AH1560" s="83"/>
      <c r="AI1560" s="83"/>
      <c r="AJ1560" s="83"/>
      <c r="AK1560" s="83"/>
      <c r="AL1560" s="83"/>
      <c r="AM1560" s="83"/>
      <c r="AN1560" s="83"/>
      <c r="AO1560" s="83"/>
      <c r="AP1560" s="83"/>
      <c r="AQ1560" s="83"/>
      <c r="AR1560" s="83"/>
      <c r="AS1560" s="83"/>
      <c r="AT1560" s="83"/>
      <c r="AU1560" s="83"/>
      <c r="AV1560" s="83"/>
      <c r="AW1560" s="83"/>
      <c r="AX1560" s="83"/>
      <c r="AY1560" s="83"/>
      <c r="AZ1560" s="83"/>
      <c r="BA1560" s="83"/>
      <c r="BB1560" s="83"/>
    </row>
    <row r="1561" spans="10:54" s="228" customFormat="1" x14ac:dyDescent="0.2">
      <c r="J1561" s="361"/>
      <c r="K1561" s="360"/>
      <c r="L1561" s="343"/>
      <c r="M1561" s="343"/>
      <c r="N1561" s="170"/>
      <c r="O1561" s="170"/>
      <c r="P1561" s="170"/>
      <c r="Q1561" s="170"/>
      <c r="R1561" s="170"/>
      <c r="S1561" s="170"/>
      <c r="T1561" s="327">
        <v>1560</v>
      </c>
      <c r="U1561" s="373" t="s">
        <v>1638</v>
      </c>
      <c r="V1561" s="376">
        <v>1</v>
      </c>
      <c r="X1561" s="270"/>
      <c r="Y1561" s="270"/>
      <c r="Z1561" s="376">
        <v>1</v>
      </c>
      <c r="AB1561" s="83"/>
      <c r="AC1561" s="83"/>
      <c r="AD1561" s="83"/>
      <c r="AE1561" s="83"/>
      <c r="AF1561" s="83"/>
      <c r="AG1561" s="83"/>
      <c r="AH1561" s="83"/>
      <c r="AI1561" s="83"/>
      <c r="AJ1561" s="83"/>
      <c r="AK1561" s="83"/>
      <c r="AL1561" s="83"/>
      <c r="AM1561" s="83"/>
      <c r="AN1561" s="83"/>
      <c r="AO1561" s="83"/>
      <c r="AP1561" s="83"/>
      <c r="AQ1561" s="83"/>
      <c r="AR1561" s="83"/>
      <c r="AS1561" s="83"/>
      <c r="AT1561" s="83"/>
      <c r="AU1561" s="83"/>
      <c r="AV1561" s="83"/>
      <c r="AW1561" s="83"/>
      <c r="AX1561" s="83"/>
      <c r="AY1561" s="83"/>
      <c r="AZ1561" s="83"/>
      <c r="BA1561" s="83"/>
      <c r="BB1561" s="83"/>
    </row>
    <row r="1562" spans="10:54" s="228" customFormat="1" x14ac:dyDescent="0.2">
      <c r="J1562" s="361"/>
      <c r="K1562" s="360"/>
      <c r="L1562" s="343"/>
      <c r="M1562" s="343"/>
      <c r="N1562" s="170"/>
      <c r="O1562" s="170"/>
      <c r="P1562" s="170"/>
      <c r="Q1562" s="170"/>
      <c r="R1562" s="170"/>
      <c r="S1562" s="170"/>
      <c r="T1562" s="327">
        <v>1561</v>
      </c>
      <c r="U1562" s="373" t="s">
        <v>1639</v>
      </c>
      <c r="V1562" s="376">
        <v>1</v>
      </c>
      <c r="X1562" s="270"/>
      <c r="Y1562" s="270"/>
      <c r="Z1562" s="376">
        <v>1</v>
      </c>
      <c r="AB1562" s="83"/>
      <c r="AC1562" s="83"/>
      <c r="AD1562" s="83"/>
      <c r="AE1562" s="83"/>
      <c r="AF1562" s="83"/>
      <c r="AG1562" s="83"/>
      <c r="AH1562" s="83"/>
      <c r="AI1562" s="83"/>
      <c r="AJ1562" s="83"/>
      <c r="AK1562" s="83"/>
      <c r="AL1562" s="83"/>
      <c r="AM1562" s="83"/>
      <c r="AN1562" s="83"/>
      <c r="AO1562" s="83"/>
      <c r="AP1562" s="83"/>
      <c r="AQ1562" s="83"/>
      <c r="AR1562" s="83"/>
      <c r="AS1562" s="83"/>
      <c r="AT1562" s="83"/>
      <c r="AU1562" s="83"/>
      <c r="AV1562" s="83"/>
      <c r="AW1562" s="83"/>
      <c r="AX1562" s="83"/>
      <c r="AY1562" s="83"/>
      <c r="AZ1562" s="83"/>
      <c r="BA1562" s="83"/>
      <c r="BB1562" s="83"/>
    </row>
    <row r="1563" spans="10:54" s="228" customFormat="1" x14ac:dyDescent="0.2">
      <c r="J1563" s="361"/>
      <c r="K1563" s="360"/>
      <c r="L1563" s="343"/>
      <c r="M1563" s="343"/>
      <c r="N1563" s="170"/>
      <c r="O1563" s="170"/>
      <c r="P1563" s="170"/>
      <c r="Q1563" s="170"/>
      <c r="R1563" s="170"/>
      <c r="S1563" s="170"/>
      <c r="T1563" s="327">
        <v>1562</v>
      </c>
      <c r="U1563" s="373" t="s">
        <v>1640</v>
      </c>
      <c r="V1563" s="376">
        <v>1</v>
      </c>
      <c r="X1563" s="270"/>
      <c r="Y1563" s="270"/>
      <c r="Z1563" s="376">
        <v>1</v>
      </c>
      <c r="AB1563" s="83"/>
      <c r="AC1563" s="83"/>
      <c r="AD1563" s="83"/>
      <c r="AE1563" s="83"/>
      <c r="AF1563" s="83"/>
      <c r="AG1563" s="83"/>
      <c r="AH1563" s="83"/>
      <c r="AI1563" s="83"/>
      <c r="AJ1563" s="83"/>
      <c r="AK1563" s="83"/>
      <c r="AL1563" s="83"/>
      <c r="AM1563" s="83"/>
      <c r="AN1563" s="83"/>
      <c r="AO1563" s="83"/>
      <c r="AP1563" s="83"/>
      <c r="AQ1563" s="83"/>
      <c r="AR1563" s="83"/>
      <c r="AS1563" s="83"/>
      <c r="AT1563" s="83"/>
      <c r="AU1563" s="83"/>
      <c r="AV1563" s="83"/>
      <c r="AW1563" s="83"/>
      <c r="AX1563" s="83"/>
      <c r="AY1563" s="83"/>
      <c r="AZ1563" s="83"/>
      <c r="BA1563" s="83"/>
      <c r="BB1563" s="83"/>
    </row>
    <row r="1564" spans="10:54" s="228" customFormat="1" x14ac:dyDescent="0.2">
      <c r="J1564" s="361"/>
      <c r="K1564" s="360"/>
      <c r="L1564" s="343"/>
      <c r="M1564" s="343"/>
      <c r="N1564" s="170"/>
      <c r="O1564" s="170"/>
      <c r="P1564" s="170"/>
      <c r="Q1564" s="170"/>
      <c r="R1564" s="170"/>
      <c r="S1564" s="170"/>
      <c r="T1564" s="327">
        <v>1563</v>
      </c>
      <c r="U1564" s="373" t="s">
        <v>1641</v>
      </c>
      <c r="V1564" s="376">
        <v>1</v>
      </c>
      <c r="X1564" s="270"/>
      <c r="Y1564" s="270"/>
      <c r="Z1564" s="376">
        <v>1</v>
      </c>
      <c r="AB1564" s="83"/>
      <c r="AC1564" s="83"/>
      <c r="AD1564" s="83"/>
      <c r="AE1564" s="83"/>
      <c r="AF1564" s="83"/>
      <c r="AG1564" s="83"/>
      <c r="AH1564" s="83"/>
      <c r="AI1564" s="83"/>
      <c r="AJ1564" s="83"/>
      <c r="AK1564" s="83"/>
      <c r="AL1564" s="83"/>
      <c r="AM1564" s="83"/>
      <c r="AN1564" s="83"/>
      <c r="AO1564" s="83"/>
      <c r="AP1564" s="83"/>
      <c r="AQ1564" s="83"/>
      <c r="AR1564" s="83"/>
      <c r="AS1564" s="83"/>
      <c r="AT1564" s="83"/>
      <c r="AU1564" s="83"/>
      <c r="AV1564" s="83"/>
      <c r="AW1564" s="83"/>
      <c r="AX1564" s="83"/>
      <c r="AY1564" s="83"/>
      <c r="AZ1564" s="83"/>
      <c r="BA1564" s="83"/>
      <c r="BB1564" s="83"/>
    </row>
    <row r="1565" spans="10:54" s="228" customFormat="1" x14ac:dyDescent="0.2">
      <c r="J1565" s="361"/>
      <c r="K1565" s="360"/>
      <c r="L1565" s="343"/>
      <c r="M1565" s="343"/>
      <c r="N1565" s="170"/>
      <c r="O1565" s="170"/>
      <c r="P1565" s="170"/>
      <c r="Q1565" s="170"/>
      <c r="R1565" s="170"/>
      <c r="S1565" s="170"/>
      <c r="T1565" s="327">
        <v>1564</v>
      </c>
      <c r="U1565" s="373" t="s">
        <v>1642</v>
      </c>
      <c r="V1565" s="376">
        <v>1</v>
      </c>
      <c r="X1565" s="270"/>
      <c r="Y1565" s="270"/>
      <c r="Z1565" s="376">
        <v>1</v>
      </c>
      <c r="AB1565" s="83"/>
      <c r="AC1565" s="83"/>
      <c r="AD1565" s="83"/>
      <c r="AE1565" s="83"/>
      <c r="AF1565" s="83"/>
      <c r="AG1565" s="83"/>
      <c r="AH1565" s="83"/>
      <c r="AI1565" s="83"/>
      <c r="AJ1565" s="83"/>
      <c r="AK1565" s="83"/>
      <c r="AL1565" s="83"/>
      <c r="AM1565" s="83"/>
      <c r="AN1565" s="83"/>
      <c r="AO1565" s="83"/>
      <c r="AP1565" s="83"/>
      <c r="AQ1565" s="83"/>
      <c r="AR1565" s="83"/>
      <c r="AS1565" s="83"/>
      <c r="AT1565" s="83"/>
      <c r="AU1565" s="83"/>
      <c r="AV1565" s="83"/>
      <c r="AW1565" s="83"/>
      <c r="AX1565" s="83"/>
      <c r="AY1565" s="83"/>
      <c r="AZ1565" s="83"/>
      <c r="BA1565" s="83"/>
      <c r="BB1565" s="83"/>
    </row>
    <row r="1566" spans="10:54" s="228" customFormat="1" x14ac:dyDescent="0.2">
      <c r="J1566" s="361"/>
      <c r="K1566" s="360"/>
      <c r="L1566" s="343"/>
      <c r="M1566" s="343"/>
      <c r="N1566" s="170"/>
      <c r="O1566" s="170"/>
      <c r="P1566" s="170"/>
      <c r="Q1566" s="170"/>
      <c r="R1566" s="170"/>
      <c r="S1566" s="170"/>
      <c r="T1566" s="327">
        <v>1565</v>
      </c>
      <c r="U1566" s="373" t="s">
        <v>1643</v>
      </c>
      <c r="V1566" s="376">
        <v>1</v>
      </c>
      <c r="X1566" s="270"/>
      <c r="Y1566" s="270"/>
      <c r="Z1566" s="376">
        <v>1</v>
      </c>
      <c r="AB1566" s="83"/>
      <c r="AC1566" s="83"/>
      <c r="AD1566" s="83"/>
      <c r="AE1566" s="83"/>
      <c r="AF1566" s="83"/>
      <c r="AG1566" s="83"/>
      <c r="AH1566" s="83"/>
      <c r="AI1566" s="83"/>
      <c r="AJ1566" s="83"/>
      <c r="AK1566" s="83"/>
      <c r="AL1566" s="83"/>
      <c r="AM1566" s="83"/>
      <c r="AN1566" s="83"/>
      <c r="AO1566" s="83"/>
      <c r="AP1566" s="83"/>
      <c r="AQ1566" s="83"/>
      <c r="AR1566" s="83"/>
      <c r="AS1566" s="83"/>
      <c r="AT1566" s="83"/>
      <c r="AU1566" s="83"/>
      <c r="AV1566" s="83"/>
      <c r="AW1566" s="83"/>
      <c r="AX1566" s="83"/>
      <c r="AY1566" s="83"/>
      <c r="AZ1566" s="83"/>
      <c r="BA1566" s="83"/>
      <c r="BB1566" s="83"/>
    </row>
    <row r="1567" spans="10:54" s="228" customFormat="1" x14ac:dyDescent="0.2">
      <c r="J1567" s="361"/>
      <c r="K1567" s="360"/>
      <c r="L1567" s="343"/>
      <c r="M1567" s="343"/>
      <c r="N1567" s="170"/>
      <c r="O1567" s="170"/>
      <c r="P1567" s="170"/>
      <c r="Q1567" s="170"/>
      <c r="R1567" s="170"/>
      <c r="S1567" s="170"/>
      <c r="T1567" s="327">
        <v>1566</v>
      </c>
      <c r="U1567" s="373" t="s">
        <v>1644</v>
      </c>
      <c r="V1567" s="376">
        <v>2</v>
      </c>
      <c r="X1567" s="270"/>
      <c r="Y1567" s="270"/>
      <c r="Z1567" s="376">
        <v>2</v>
      </c>
      <c r="AB1567" s="83"/>
      <c r="AC1567" s="83"/>
      <c r="AD1567" s="83"/>
      <c r="AE1567" s="83"/>
      <c r="AF1567" s="83"/>
      <c r="AG1567" s="83"/>
      <c r="AH1567" s="83"/>
      <c r="AI1567" s="83"/>
      <c r="AJ1567" s="83"/>
      <c r="AK1567" s="83"/>
      <c r="AL1567" s="83"/>
      <c r="AM1567" s="83"/>
      <c r="AN1567" s="83"/>
      <c r="AO1567" s="83"/>
      <c r="AP1567" s="83"/>
      <c r="AQ1567" s="83"/>
      <c r="AR1567" s="83"/>
      <c r="AS1567" s="83"/>
      <c r="AT1567" s="83"/>
      <c r="AU1567" s="83"/>
      <c r="AV1567" s="83"/>
      <c r="AW1567" s="83"/>
      <c r="AX1567" s="83"/>
      <c r="AY1567" s="83"/>
      <c r="AZ1567" s="83"/>
      <c r="BA1567" s="83"/>
      <c r="BB1567" s="83"/>
    </row>
    <row r="1568" spans="10:54" s="228" customFormat="1" x14ac:dyDescent="0.2">
      <c r="J1568" s="361"/>
      <c r="K1568" s="360"/>
      <c r="L1568" s="343"/>
      <c r="M1568" s="343"/>
      <c r="N1568" s="170"/>
      <c r="O1568" s="170"/>
      <c r="P1568" s="170"/>
      <c r="Q1568" s="170"/>
      <c r="R1568" s="170"/>
      <c r="S1568" s="170"/>
      <c r="T1568" s="327">
        <v>1567</v>
      </c>
      <c r="U1568" s="373" t="s">
        <v>1645</v>
      </c>
      <c r="V1568" s="376">
        <v>1</v>
      </c>
      <c r="X1568" s="270"/>
      <c r="Y1568" s="270"/>
      <c r="Z1568" s="376">
        <v>1</v>
      </c>
      <c r="AB1568" s="83"/>
      <c r="AC1568" s="83"/>
      <c r="AD1568" s="83"/>
      <c r="AE1568" s="83"/>
      <c r="AF1568" s="83"/>
      <c r="AG1568" s="83"/>
      <c r="AH1568" s="83"/>
      <c r="AI1568" s="83"/>
      <c r="AJ1568" s="83"/>
      <c r="AK1568" s="83"/>
      <c r="AL1568" s="83"/>
      <c r="AM1568" s="83"/>
      <c r="AN1568" s="83"/>
      <c r="AO1568" s="83"/>
      <c r="AP1568" s="83"/>
      <c r="AQ1568" s="83"/>
      <c r="AR1568" s="83"/>
      <c r="AS1568" s="83"/>
      <c r="AT1568" s="83"/>
      <c r="AU1568" s="83"/>
      <c r="AV1568" s="83"/>
      <c r="AW1568" s="83"/>
      <c r="AX1568" s="83"/>
      <c r="AY1568" s="83"/>
      <c r="AZ1568" s="83"/>
      <c r="BA1568" s="83"/>
      <c r="BB1568" s="83"/>
    </row>
    <row r="1569" spans="10:54" s="228" customFormat="1" x14ac:dyDescent="0.2">
      <c r="J1569" s="361"/>
      <c r="K1569" s="360"/>
      <c r="L1569" s="343"/>
      <c r="M1569" s="343"/>
      <c r="N1569" s="170"/>
      <c r="O1569" s="170"/>
      <c r="P1569" s="170"/>
      <c r="Q1569" s="170"/>
      <c r="R1569" s="170"/>
      <c r="S1569" s="170"/>
      <c r="T1569" s="327">
        <v>1568</v>
      </c>
      <c r="U1569" s="373" t="s">
        <v>1646</v>
      </c>
      <c r="V1569" s="376">
        <v>1</v>
      </c>
      <c r="X1569" s="270"/>
      <c r="Y1569" s="270"/>
      <c r="Z1569" s="376">
        <v>1</v>
      </c>
      <c r="AB1569" s="83"/>
      <c r="AC1569" s="83"/>
      <c r="AD1569" s="83"/>
      <c r="AE1569" s="83"/>
      <c r="AF1569" s="83"/>
      <c r="AG1569" s="83"/>
      <c r="AH1569" s="83"/>
      <c r="AI1569" s="83"/>
      <c r="AJ1569" s="83"/>
      <c r="AK1569" s="83"/>
      <c r="AL1569" s="83"/>
      <c r="AM1569" s="83"/>
      <c r="AN1569" s="83"/>
      <c r="AO1569" s="83"/>
      <c r="AP1569" s="83"/>
      <c r="AQ1569" s="83"/>
      <c r="AR1569" s="83"/>
      <c r="AS1569" s="83"/>
      <c r="AT1569" s="83"/>
      <c r="AU1569" s="83"/>
      <c r="AV1569" s="83"/>
      <c r="AW1569" s="83"/>
      <c r="AX1569" s="83"/>
      <c r="AY1569" s="83"/>
      <c r="AZ1569" s="83"/>
      <c r="BA1569" s="83"/>
      <c r="BB1569" s="83"/>
    </row>
    <row r="1570" spans="10:54" s="228" customFormat="1" x14ac:dyDescent="0.2">
      <c r="J1570" s="361"/>
      <c r="K1570" s="360"/>
      <c r="L1570" s="343"/>
      <c r="M1570" s="343"/>
      <c r="N1570" s="170"/>
      <c r="O1570" s="170"/>
      <c r="P1570" s="170"/>
      <c r="Q1570" s="170"/>
      <c r="R1570" s="170"/>
      <c r="S1570" s="170"/>
      <c r="T1570" s="327">
        <v>1569</v>
      </c>
      <c r="U1570" s="373" t="s">
        <v>1647</v>
      </c>
      <c r="V1570" s="376">
        <v>1</v>
      </c>
      <c r="X1570" s="270"/>
      <c r="Y1570" s="270"/>
      <c r="Z1570" s="376">
        <v>1</v>
      </c>
      <c r="AB1570" s="83"/>
      <c r="AC1570" s="83"/>
      <c r="AD1570" s="83"/>
      <c r="AE1570" s="83"/>
      <c r="AF1570" s="83"/>
      <c r="AG1570" s="83"/>
      <c r="AH1570" s="83"/>
      <c r="AI1570" s="83"/>
      <c r="AJ1570" s="83"/>
      <c r="AK1570" s="83"/>
      <c r="AL1570" s="83"/>
      <c r="AM1570" s="83"/>
      <c r="AN1570" s="83"/>
      <c r="AO1570" s="83"/>
      <c r="AP1570" s="83"/>
      <c r="AQ1570" s="83"/>
      <c r="AR1570" s="83"/>
      <c r="AS1570" s="83"/>
      <c r="AT1570" s="83"/>
      <c r="AU1570" s="83"/>
      <c r="AV1570" s="83"/>
      <c r="AW1570" s="83"/>
      <c r="AX1570" s="83"/>
      <c r="AY1570" s="83"/>
      <c r="AZ1570" s="83"/>
      <c r="BA1570" s="83"/>
      <c r="BB1570" s="83"/>
    </row>
    <row r="1571" spans="10:54" s="228" customFormat="1" x14ac:dyDescent="0.2">
      <c r="J1571" s="361"/>
      <c r="K1571" s="360"/>
      <c r="L1571" s="343"/>
      <c r="M1571" s="343"/>
      <c r="N1571" s="170"/>
      <c r="O1571" s="170"/>
      <c r="P1571" s="170"/>
      <c r="Q1571" s="170"/>
      <c r="R1571" s="170"/>
      <c r="S1571" s="170"/>
      <c r="T1571" s="327">
        <v>1570</v>
      </c>
      <c r="U1571" s="373" t="s">
        <v>1648</v>
      </c>
      <c r="V1571" s="376">
        <v>2</v>
      </c>
      <c r="X1571" s="270"/>
      <c r="Y1571" s="270"/>
      <c r="Z1571" s="376">
        <v>2</v>
      </c>
      <c r="AB1571" s="83"/>
      <c r="AC1571" s="83"/>
      <c r="AD1571" s="83"/>
      <c r="AE1571" s="83"/>
      <c r="AF1571" s="83"/>
      <c r="AG1571" s="83"/>
      <c r="AH1571" s="83"/>
      <c r="AI1571" s="83"/>
      <c r="AJ1571" s="83"/>
      <c r="AK1571" s="83"/>
      <c r="AL1571" s="83"/>
      <c r="AM1571" s="83"/>
      <c r="AN1571" s="83"/>
      <c r="AO1571" s="83"/>
      <c r="AP1571" s="83"/>
      <c r="AQ1571" s="83"/>
      <c r="AR1571" s="83"/>
      <c r="AS1571" s="83"/>
      <c r="AT1571" s="83"/>
      <c r="AU1571" s="83"/>
      <c r="AV1571" s="83"/>
      <c r="AW1571" s="83"/>
      <c r="AX1571" s="83"/>
      <c r="AY1571" s="83"/>
      <c r="AZ1571" s="83"/>
      <c r="BA1571" s="83"/>
      <c r="BB1571" s="83"/>
    </row>
    <row r="1572" spans="10:54" s="228" customFormat="1" x14ac:dyDescent="0.2">
      <c r="J1572" s="361"/>
      <c r="K1572" s="360"/>
      <c r="L1572" s="343"/>
      <c r="M1572" s="343"/>
      <c r="N1572" s="170"/>
      <c r="O1572" s="170"/>
      <c r="P1572" s="170"/>
      <c r="Q1572" s="170"/>
      <c r="R1572" s="170"/>
      <c r="S1572" s="170"/>
      <c r="T1572" s="327">
        <v>1571</v>
      </c>
      <c r="U1572" s="373" t="s">
        <v>1649</v>
      </c>
      <c r="V1572" s="376">
        <v>2</v>
      </c>
      <c r="X1572" s="270"/>
      <c r="Y1572" s="270"/>
      <c r="Z1572" s="376">
        <v>2</v>
      </c>
      <c r="AB1572" s="83"/>
      <c r="AC1572" s="83"/>
      <c r="AD1572" s="83"/>
      <c r="AE1572" s="83"/>
      <c r="AF1572" s="83"/>
      <c r="AG1572" s="83"/>
      <c r="AH1572" s="83"/>
      <c r="AI1572" s="83"/>
      <c r="AJ1572" s="83"/>
      <c r="AK1572" s="83"/>
      <c r="AL1572" s="83"/>
      <c r="AM1572" s="83"/>
      <c r="AN1572" s="83"/>
      <c r="AO1572" s="83"/>
      <c r="AP1572" s="83"/>
      <c r="AQ1572" s="83"/>
      <c r="AR1572" s="83"/>
      <c r="AS1572" s="83"/>
      <c r="AT1572" s="83"/>
      <c r="AU1572" s="83"/>
      <c r="AV1572" s="83"/>
      <c r="AW1572" s="83"/>
      <c r="AX1572" s="83"/>
      <c r="AY1572" s="83"/>
      <c r="AZ1572" s="83"/>
      <c r="BA1572" s="83"/>
      <c r="BB1572" s="83"/>
    </row>
    <row r="1573" spans="10:54" s="228" customFormat="1" x14ac:dyDescent="0.2">
      <c r="J1573" s="361"/>
      <c r="K1573" s="360"/>
      <c r="L1573" s="343"/>
      <c r="M1573" s="343"/>
      <c r="N1573" s="170"/>
      <c r="O1573" s="170"/>
      <c r="P1573" s="170"/>
      <c r="Q1573" s="170"/>
      <c r="R1573" s="170"/>
      <c r="S1573" s="170"/>
      <c r="T1573" s="327">
        <v>1572</v>
      </c>
      <c r="U1573" s="373" t="s">
        <v>1650</v>
      </c>
      <c r="V1573" s="376">
        <v>1</v>
      </c>
      <c r="X1573" s="270"/>
      <c r="Y1573" s="270"/>
      <c r="Z1573" s="376">
        <v>1</v>
      </c>
      <c r="AB1573" s="83"/>
      <c r="AC1573" s="83"/>
      <c r="AD1573" s="83"/>
      <c r="AE1573" s="83"/>
      <c r="AF1573" s="83"/>
      <c r="AG1573" s="83"/>
      <c r="AH1573" s="83"/>
      <c r="AI1573" s="83"/>
      <c r="AJ1573" s="83"/>
      <c r="AK1573" s="83"/>
      <c r="AL1573" s="83"/>
      <c r="AM1573" s="83"/>
      <c r="AN1573" s="83"/>
      <c r="AO1573" s="83"/>
      <c r="AP1573" s="83"/>
      <c r="AQ1573" s="83"/>
      <c r="AR1573" s="83"/>
      <c r="AS1573" s="83"/>
      <c r="AT1573" s="83"/>
      <c r="AU1573" s="83"/>
      <c r="AV1573" s="83"/>
      <c r="AW1573" s="83"/>
      <c r="AX1573" s="83"/>
      <c r="AY1573" s="83"/>
      <c r="AZ1573" s="83"/>
      <c r="BA1573" s="83"/>
      <c r="BB1573" s="83"/>
    </row>
    <row r="1574" spans="10:54" s="228" customFormat="1" x14ac:dyDescent="0.2">
      <c r="J1574" s="361"/>
      <c r="K1574" s="360"/>
      <c r="L1574" s="343"/>
      <c r="M1574" s="343"/>
      <c r="N1574" s="170"/>
      <c r="O1574" s="170"/>
      <c r="P1574" s="170"/>
      <c r="Q1574" s="170"/>
      <c r="R1574" s="170"/>
      <c r="S1574" s="170"/>
      <c r="T1574" s="327">
        <v>1573</v>
      </c>
      <c r="U1574" s="373" t="s">
        <v>1651</v>
      </c>
      <c r="V1574" s="376">
        <v>1</v>
      </c>
      <c r="X1574" s="270"/>
      <c r="Y1574" s="270"/>
      <c r="Z1574" s="376">
        <v>1</v>
      </c>
      <c r="AB1574" s="83"/>
      <c r="AC1574" s="83"/>
      <c r="AD1574" s="83"/>
      <c r="AE1574" s="83"/>
      <c r="AF1574" s="83"/>
      <c r="AG1574" s="83"/>
      <c r="AH1574" s="83"/>
      <c r="AI1574" s="83"/>
      <c r="AJ1574" s="83"/>
      <c r="AK1574" s="83"/>
      <c r="AL1574" s="83"/>
      <c r="AM1574" s="83"/>
      <c r="AN1574" s="83"/>
      <c r="AO1574" s="83"/>
      <c r="AP1574" s="83"/>
      <c r="AQ1574" s="83"/>
      <c r="AR1574" s="83"/>
      <c r="AS1574" s="83"/>
      <c r="AT1574" s="83"/>
      <c r="AU1574" s="83"/>
      <c r="AV1574" s="83"/>
      <c r="AW1574" s="83"/>
      <c r="AX1574" s="83"/>
      <c r="AY1574" s="83"/>
      <c r="AZ1574" s="83"/>
      <c r="BA1574" s="83"/>
      <c r="BB1574" s="83"/>
    </row>
    <row r="1575" spans="10:54" s="228" customFormat="1" x14ac:dyDescent="0.2">
      <c r="J1575" s="361"/>
      <c r="K1575" s="360"/>
      <c r="L1575" s="343"/>
      <c r="M1575" s="343"/>
      <c r="N1575" s="170"/>
      <c r="O1575" s="170"/>
      <c r="P1575" s="170"/>
      <c r="Q1575" s="170"/>
      <c r="R1575" s="170"/>
      <c r="S1575" s="170"/>
      <c r="T1575" s="327">
        <v>1574</v>
      </c>
      <c r="U1575" s="373" t="s">
        <v>1652</v>
      </c>
      <c r="V1575" s="376">
        <v>1</v>
      </c>
      <c r="X1575" s="270"/>
      <c r="Y1575" s="270"/>
      <c r="Z1575" s="376">
        <v>1</v>
      </c>
      <c r="AB1575" s="83"/>
      <c r="AC1575" s="83"/>
      <c r="AD1575" s="83"/>
      <c r="AE1575" s="83"/>
      <c r="AF1575" s="83"/>
      <c r="AG1575" s="83"/>
      <c r="AH1575" s="83"/>
      <c r="AI1575" s="83"/>
      <c r="AJ1575" s="83"/>
      <c r="AK1575" s="83"/>
      <c r="AL1575" s="83"/>
      <c r="AM1575" s="83"/>
      <c r="AN1575" s="83"/>
      <c r="AO1575" s="83"/>
      <c r="AP1575" s="83"/>
      <c r="AQ1575" s="83"/>
      <c r="AR1575" s="83"/>
      <c r="AS1575" s="83"/>
      <c r="AT1575" s="83"/>
      <c r="AU1575" s="83"/>
      <c r="AV1575" s="83"/>
      <c r="AW1575" s="83"/>
      <c r="AX1575" s="83"/>
      <c r="AY1575" s="83"/>
      <c r="AZ1575" s="83"/>
      <c r="BA1575" s="83"/>
      <c r="BB1575" s="83"/>
    </row>
    <row r="1576" spans="10:54" s="228" customFormat="1" x14ac:dyDescent="0.2">
      <c r="J1576" s="361"/>
      <c r="K1576" s="360"/>
      <c r="L1576" s="343"/>
      <c r="M1576" s="343"/>
      <c r="N1576" s="170"/>
      <c r="O1576" s="170"/>
      <c r="P1576" s="170"/>
      <c r="Q1576" s="170"/>
      <c r="R1576" s="170"/>
      <c r="S1576" s="170"/>
      <c r="T1576" s="327">
        <v>1575</v>
      </c>
      <c r="U1576" s="373" t="s">
        <v>1653</v>
      </c>
      <c r="V1576" s="376">
        <v>1</v>
      </c>
      <c r="X1576" s="270"/>
      <c r="Y1576" s="270"/>
      <c r="Z1576" s="376">
        <v>1</v>
      </c>
      <c r="AB1576" s="83"/>
      <c r="AC1576" s="83"/>
      <c r="AD1576" s="83"/>
      <c r="AE1576" s="83"/>
      <c r="AF1576" s="83"/>
      <c r="AG1576" s="83"/>
      <c r="AH1576" s="83"/>
      <c r="AI1576" s="83"/>
      <c r="AJ1576" s="83"/>
      <c r="AK1576" s="83"/>
      <c r="AL1576" s="83"/>
      <c r="AM1576" s="83"/>
      <c r="AN1576" s="83"/>
      <c r="AO1576" s="83"/>
      <c r="AP1576" s="83"/>
      <c r="AQ1576" s="83"/>
      <c r="AR1576" s="83"/>
      <c r="AS1576" s="83"/>
      <c r="AT1576" s="83"/>
      <c r="AU1576" s="83"/>
      <c r="AV1576" s="83"/>
      <c r="AW1576" s="83"/>
      <c r="AX1576" s="83"/>
      <c r="AY1576" s="83"/>
      <c r="AZ1576" s="83"/>
      <c r="BA1576" s="83"/>
      <c r="BB1576" s="83"/>
    </row>
    <row r="1577" spans="10:54" s="228" customFormat="1" x14ac:dyDescent="0.2">
      <c r="J1577" s="361"/>
      <c r="K1577" s="360"/>
      <c r="L1577" s="343"/>
      <c r="M1577" s="343"/>
      <c r="N1577" s="170"/>
      <c r="O1577" s="170"/>
      <c r="P1577" s="170"/>
      <c r="Q1577" s="170"/>
      <c r="R1577" s="170"/>
      <c r="S1577" s="170"/>
      <c r="T1577" s="327">
        <v>1576</v>
      </c>
      <c r="U1577" s="373" t="s">
        <v>1654</v>
      </c>
      <c r="V1577" s="376">
        <v>2</v>
      </c>
      <c r="X1577" s="270"/>
      <c r="Y1577" s="270"/>
      <c r="Z1577" s="376">
        <v>2</v>
      </c>
      <c r="AB1577" s="83"/>
      <c r="AC1577" s="83"/>
      <c r="AD1577" s="83"/>
      <c r="AE1577" s="83"/>
      <c r="AF1577" s="83"/>
      <c r="AG1577" s="83"/>
      <c r="AH1577" s="83"/>
      <c r="AI1577" s="83"/>
      <c r="AJ1577" s="83"/>
      <c r="AK1577" s="83"/>
      <c r="AL1577" s="83"/>
      <c r="AM1577" s="83"/>
      <c r="AN1577" s="83"/>
      <c r="AO1577" s="83"/>
      <c r="AP1577" s="83"/>
      <c r="AQ1577" s="83"/>
      <c r="AR1577" s="83"/>
      <c r="AS1577" s="83"/>
      <c r="AT1577" s="83"/>
      <c r="AU1577" s="83"/>
      <c r="AV1577" s="83"/>
      <c r="AW1577" s="83"/>
      <c r="AX1577" s="83"/>
      <c r="AY1577" s="83"/>
      <c r="AZ1577" s="83"/>
      <c r="BA1577" s="83"/>
      <c r="BB1577" s="83"/>
    </row>
    <row r="1578" spans="10:54" s="228" customFormat="1" x14ac:dyDescent="0.2">
      <c r="J1578" s="361"/>
      <c r="K1578" s="360"/>
      <c r="L1578" s="343"/>
      <c r="M1578" s="343"/>
      <c r="N1578" s="170"/>
      <c r="O1578" s="170"/>
      <c r="P1578" s="170"/>
      <c r="Q1578" s="170"/>
      <c r="R1578" s="170"/>
      <c r="S1578" s="170"/>
      <c r="T1578" s="327">
        <v>1577</v>
      </c>
      <c r="U1578" s="373" t="s">
        <v>1655</v>
      </c>
      <c r="V1578" s="376">
        <v>2</v>
      </c>
      <c r="X1578" s="270"/>
      <c r="Y1578" s="270"/>
      <c r="Z1578" s="376">
        <v>2</v>
      </c>
      <c r="AB1578" s="83"/>
      <c r="AC1578" s="83"/>
      <c r="AD1578" s="83"/>
      <c r="AE1578" s="83"/>
      <c r="AF1578" s="83"/>
      <c r="AG1578" s="83"/>
      <c r="AH1578" s="83"/>
      <c r="AI1578" s="83"/>
      <c r="AJ1578" s="83"/>
      <c r="AK1578" s="83"/>
      <c r="AL1578" s="83"/>
      <c r="AM1578" s="83"/>
      <c r="AN1578" s="83"/>
      <c r="AO1578" s="83"/>
      <c r="AP1578" s="83"/>
      <c r="AQ1578" s="83"/>
      <c r="AR1578" s="83"/>
      <c r="AS1578" s="83"/>
      <c r="AT1578" s="83"/>
      <c r="AU1578" s="83"/>
      <c r="AV1578" s="83"/>
      <c r="AW1578" s="83"/>
      <c r="AX1578" s="83"/>
      <c r="AY1578" s="83"/>
      <c r="AZ1578" s="83"/>
      <c r="BA1578" s="83"/>
      <c r="BB1578" s="83"/>
    </row>
    <row r="1579" spans="10:54" s="228" customFormat="1" x14ac:dyDescent="0.2">
      <c r="J1579" s="361"/>
      <c r="K1579" s="360"/>
      <c r="L1579" s="343"/>
      <c r="M1579" s="343"/>
      <c r="N1579" s="170"/>
      <c r="O1579" s="170"/>
      <c r="P1579" s="170"/>
      <c r="Q1579" s="170"/>
      <c r="R1579" s="170"/>
      <c r="S1579" s="170"/>
      <c r="T1579" s="327">
        <v>1578</v>
      </c>
      <c r="U1579" s="373" t="s">
        <v>1656</v>
      </c>
      <c r="V1579" s="376">
        <v>3</v>
      </c>
      <c r="X1579" s="270"/>
      <c r="Y1579" s="270"/>
      <c r="Z1579" s="376">
        <v>3</v>
      </c>
      <c r="AB1579" s="83"/>
      <c r="AC1579" s="83"/>
      <c r="AD1579" s="83"/>
      <c r="AE1579" s="83"/>
      <c r="AF1579" s="83"/>
      <c r="AG1579" s="83"/>
      <c r="AH1579" s="83"/>
      <c r="AI1579" s="83"/>
      <c r="AJ1579" s="83"/>
      <c r="AK1579" s="83"/>
      <c r="AL1579" s="83"/>
      <c r="AM1579" s="83"/>
      <c r="AN1579" s="83"/>
      <c r="AO1579" s="83"/>
      <c r="AP1579" s="83"/>
      <c r="AQ1579" s="83"/>
      <c r="AR1579" s="83"/>
      <c r="AS1579" s="83"/>
      <c r="AT1579" s="83"/>
      <c r="AU1579" s="83"/>
      <c r="AV1579" s="83"/>
      <c r="AW1579" s="83"/>
      <c r="AX1579" s="83"/>
      <c r="AY1579" s="83"/>
      <c r="AZ1579" s="83"/>
      <c r="BA1579" s="83"/>
      <c r="BB1579" s="83"/>
    </row>
    <row r="1580" spans="10:54" s="228" customFormat="1" x14ac:dyDescent="0.2">
      <c r="J1580" s="361"/>
      <c r="K1580" s="360"/>
      <c r="L1580" s="343"/>
      <c r="M1580" s="343"/>
      <c r="N1580" s="170"/>
      <c r="O1580" s="170"/>
      <c r="P1580" s="170"/>
      <c r="Q1580" s="170"/>
      <c r="R1580" s="170"/>
      <c r="S1580" s="170"/>
      <c r="T1580" s="327">
        <v>1579</v>
      </c>
      <c r="U1580" s="373" t="s">
        <v>1657</v>
      </c>
      <c r="V1580" s="376">
        <v>3</v>
      </c>
      <c r="X1580" s="270"/>
      <c r="Y1580" s="270"/>
      <c r="Z1580" s="376">
        <v>3</v>
      </c>
      <c r="AB1580" s="83"/>
      <c r="AC1580" s="83"/>
      <c r="AD1580" s="83"/>
      <c r="AE1580" s="83"/>
      <c r="AF1580" s="83"/>
      <c r="AG1580" s="83"/>
      <c r="AH1580" s="83"/>
      <c r="AI1580" s="83"/>
      <c r="AJ1580" s="83"/>
      <c r="AK1580" s="83"/>
      <c r="AL1580" s="83"/>
      <c r="AM1580" s="83"/>
      <c r="AN1580" s="83"/>
      <c r="AO1580" s="83"/>
      <c r="AP1580" s="83"/>
      <c r="AQ1580" s="83"/>
      <c r="AR1580" s="83"/>
      <c r="AS1580" s="83"/>
      <c r="AT1580" s="83"/>
      <c r="AU1580" s="83"/>
      <c r="AV1580" s="83"/>
      <c r="AW1580" s="83"/>
      <c r="AX1580" s="83"/>
      <c r="AY1580" s="83"/>
      <c r="AZ1580" s="83"/>
      <c r="BA1580" s="83"/>
      <c r="BB1580" s="83"/>
    </row>
    <row r="1581" spans="10:54" s="228" customFormat="1" x14ac:dyDescent="0.2">
      <c r="J1581" s="361"/>
      <c r="K1581" s="360"/>
      <c r="L1581" s="343"/>
      <c r="M1581" s="343"/>
      <c r="N1581" s="170"/>
      <c r="O1581" s="170"/>
      <c r="P1581" s="170"/>
      <c r="Q1581" s="170"/>
      <c r="R1581" s="170"/>
      <c r="S1581" s="170"/>
      <c r="T1581" s="327">
        <v>1580</v>
      </c>
      <c r="U1581" s="373" t="s">
        <v>1658</v>
      </c>
      <c r="V1581" s="376">
        <v>3</v>
      </c>
      <c r="X1581" s="270"/>
      <c r="Y1581" s="270"/>
      <c r="Z1581" s="376">
        <v>3</v>
      </c>
      <c r="AB1581" s="83"/>
      <c r="AC1581" s="83"/>
      <c r="AD1581" s="83"/>
      <c r="AE1581" s="83"/>
      <c r="AF1581" s="83"/>
      <c r="AG1581" s="83"/>
      <c r="AH1581" s="83"/>
      <c r="AI1581" s="83"/>
      <c r="AJ1581" s="83"/>
      <c r="AK1581" s="83"/>
      <c r="AL1581" s="83"/>
      <c r="AM1581" s="83"/>
      <c r="AN1581" s="83"/>
      <c r="AO1581" s="83"/>
      <c r="AP1581" s="83"/>
      <c r="AQ1581" s="83"/>
      <c r="AR1581" s="83"/>
      <c r="AS1581" s="83"/>
      <c r="AT1581" s="83"/>
      <c r="AU1581" s="83"/>
      <c r="AV1581" s="83"/>
      <c r="AW1581" s="83"/>
      <c r="AX1581" s="83"/>
      <c r="AY1581" s="83"/>
      <c r="AZ1581" s="83"/>
      <c r="BA1581" s="83"/>
      <c r="BB1581" s="83"/>
    </row>
    <row r="1582" spans="10:54" s="228" customFormat="1" x14ac:dyDescent="0.2">
      <c r="J1582" s="361"/>
      <c r="K1582" s="360"/>
      <c r="L1582" s="343"/>
      <c r="M1582" s="343"/>
      <c r="N1582" s="170"/>
      <c r="O1582" s="170"/>
      <c r="P1582" s="170"/>
      <c r="Q1582" s="170"/>
      <c r="R1582" s="170"/>
      <c r="S1582" s="170"/>
      <c r="T1582" s="327">
        <v>1581</v>
      </c>
      <c r="U1582" s="373" t="s">
        <v>1659</v>
      </c>
      <c r="V1582" s="376">
        <v>3</v>
      </c>
      <c r="X1582" s="270"/>
      <c r="Y1582" s="270"/>
      <c r="Z1582" s="376">
        <v>3</v>
      </c>
      <c r="AB1582" s="83"/>
      <c r="AC1582" s="83"/>
      <c r="AD1582" s="83"/>
      <c r="AE1582" s="83"/>
      <c r="AF1582" s="83"/>
      <c r="AG1582" s="83"/>
      <c r="AH1582" s="83"/>
      <c r="AI1582" s="83"/>
      <c r="AJ1582" s="83"/>
      <c r="AK1582" s="83"/>
      <c r="AL1582" s="83"/>
      <c r="AM1582" s="83"/>
      <c r="AN1582" s="83"/>
      <c r="AO1582" s="83"/>
      <c r="AP1582" s="83"/>
      <c r="AQ1582" s="83"/>
      <c r="AR1582" s="83"/>
      <c r="AS1582" s="83"/>
      <c r="AT1582" s="83"/>
      <c r="AU1582" s="83"/>
      <c r="AV1582" s="83"/>
      <c r="AW1582" s="83"/>
      <c r="AX1582" s="83"/>
      <c r="AY1582" s="83"/>
      <c r="AZ1582" s="83"/>
      <c r="BA1582" s="83"/>
      <c r="BB1582" s="83"/>
    </row>
    <row r="1583" spans="10:54" s="228" customFormat="1" x14ac:dyDescent="0.2">
      <c r="J1583" s="361"/>
      <c r="K1583" s="360"/>
      <c r="L1583" s="343"/>
      <c r="M1583" s="343"/>
      <c r="N1583" s="170"/>
      <c r="O1583" s="170"/>
      <c r="P1583" s="170"/>
      <c r="Q1583" s="170"/>
      <c r="R1583" s="170"/>
      <c r="S1583" s="170"/>
      <c r="T1583" s="327">
        <v>1582</v>
      </c>
      <c r="U1583" s="373" t="s">
        <v>1660</v>
      </c>
      <c r="V1583" s="376">
        <v>3</v>
      </c>
      <c r="X1583" s="270"/>
      <c r="Y1583" s="270"/>
      <c r="Z1583" s="376">
        <v>3</v>
      </c>
      <c r="AB1583" s="83"/>
      <c r="AC1583" s="83"/>
      <c r="AD1583" s="83"/>
      <c r="AE1583" s="83"/>
      <c r="AF1583" s="83"/>
      <c r="AG1583" s="83"/>
      <c r="AH1583" s="83"/>
      <c r="AI1583" s="83"/>
      <c r="AJ1583" s="83"/>
      <c r="AK1583" s="83"/>
      <c r="AL1583" s="83"/>
      <c r="AM1583" s="83"/>
      <c r="AN1583" s="83"/>
      <c r="AO1583" s="83"/>
      <c r="AP1583" s="83"/>
      <c r="AQ1583" s="83"/>
      <c r="AR1583" s="83"/>
      <c r="AS1583" s="83"/>
      <c r="AT1583" s="83"/>
      <c r="AU1583" s="83"/>
      <c r="AV1583" s="83"/>
      <c r="AW1583" s="83"/>
      <c r="AX1583" s="83"/>
      <c r="AY1583" s="83"/>
      <c r="AZ1583" s="83"/>
      <c r="BA1583" s="83"/>
      <c r="BB1583" s="83"/>
    </row>
    <row r="1584" spans="10:54" s="228" customFormat="1" x14ac:dyDescent="0.2">
      <c r="J1584" s="361"/>
      <c r="K1584" s="360"/>
      <c r="L1584" s="343"/>
      <c r="M1584" s="343"/>
      <c r="N1584" s="170"/>
      <c r="O1584" s="170"/>
      <c r="P1584" s="170"/>
      <c r="Q1584" s="170"/>
      <c r="R1584" s="170"/>
      <c r="S1584" s="170"/>
      <c r="T1584" s="327">
        <v>1583</v>
      </c>
      <c r="U1584" s="373" t="s">
        <v>1661</v>
      </c>
      <c r="V1584" s="376">
        <v>3</v>
      </c>
      <c r="X1584" s="270"/>
      <c r="Y1584" s="270"/>
      <c r="Z1584" s="376">
        <v>3</v>
      </c>
      <c r="AB1584" s="83"/>
      <c r="AC1584" s="83"/>
      <c r="AD1584" s="83"/>
      <c r="AE1584" s="83"/>
      <c r="AF1584" s="83"/>
      <c r="AG1584" s="83"/>
      <c r="AH1584" s="83"/>
      <c r="AI1584" s="83"/>
      <c r="AJ1584" s="83"/>
      <c r="AK1584" s="83"/>
      <c r="AL1584" s="83"/>
      <c r="AM1584" s="83"/>
      <c r="AN1584" s="83"/>
      <c r="AO1584" s="83"/>
      <c r="AP1584" s="83"/>
      <c r="AQ1584" s="83"/>
      <c r="AR1584" s="83"/>
      <c r="AS1584" s="83"/>
      <c r="AT1584" s="83"/>
      <c r="AU1584" s="83"/>
      <c r="AV1584" s="83"/>
      <c r="AW1584" s="83"/>
      <c r="AX1584" s="83"/>
      <c r="AY1584" s="83"/>
      <c r="AZ1584" s="83"/>
      <c r="BA1584" s="83"/>
      <c r="BB1584" s="83"/>
    </row>
    <row r="1585" spans="10:54" s="228" customFormat="1" x14ac:dyDescent="0.2">
      <c r="J1585" s="361"/>
      <c r="K1585" s="360"/>
      <c r="L1585" s="343"/>
      <c r="M1585" s="343"/>
      <c r="N1585" s="170"/>
      <c r="O1585" s="170"/>
      <c r="P1585" s="170"/>
      <c r="Q1585" s="170"/>
      <c r="R1585" s="170"/>
      <c r="S1585" s="170"/>
      <c r="T1585" s="327">
        <v>1584</v>
      </c>
      <c r="U1585" s="373" t="s">
        <v>1662</v>
      </c>
      <c r="V1585" s="376">
        <v>3</v>
      </c>
      <c r="X1585" s="270"/>
      <c r="Y1585" s="270"/>
      <c r="Z1585" s="376">
        <v>3</v>
      </c>
      <c r="AB1585" s="83"/>
      <c r="AC1585" s="83"/>
      <c r="AD1585" s="83"/>
      <c r="AE1585" s="83"/>
      <c r="AF1585" s="83"/>
      <c r="AG1585" s="83"/>
      <c r="AH1585" s="83"/>
      <c r="AI1585" s="83"/>
      <c r="AJ1585" s="83"/>
      <c r="AK1585" s="83"/>
      <c r="AL1585" s="83"/>
      <c r="AM1585" s="83"/>
      <c r="AN1585" s="83"/>
      <c r="AO1585" s="83"/>
      <c r="AP1585" s="83"/>
      <c r="AQ1585" s="83"/>
      <c r="AR1585" s="83"/>
      <c r="AS1585" s="83"/>
      <c r="AT1585" s="83"/>
      <c r="AU1585" s="83"/>
      <c r="AV1585" s="83"/>
      <c r="AW1585" s="83"/>
      <c r="AX1585" s="83"/>
      <c r="AY1585" s="83"/>
      <c r="AZ1585" s="83"/>
      <c r="BA1585" s="83"/>
      <c r="BB1585" s="83"/>
    </row>
    <row r="1586" spans="10:54" s="228" customFormat="1" x14ac:dyDescent="0.2">
      <c r="J1586" s="361"/>
      <c r="K1586" s="360"/>
      <c r="L1586" s="343"/>
      <c r="M1586" s="343"/>
      <c r="N1586" s="170"/>
      <c r="O1586" s="170"/>
      <c r="P1586" s="170"/>
      <c r="Q1586" s="170"/>
      <c r="R1586" s="170"/>
      <c r="S1586" s="170"/>
      <c r="T1586" s="327">
        <v>1585</v>
      </c>
      <c r="U1586" s="373" t="s">
        <v>1663</v>
      </c>
      <c r="V1586" s="376">
        <v>3</v>
      </c>
      <c r="X1586" s="270"/>
      <c r="Y1586" s="270"/>
      <c r="Z1586" s="376">
        <v>3</v>
      </c>
      <c r="AB1586" s="83"/>
      <c r="AC1586" s="83"/>
      <c r="AD1586" s="83"/>
      <c r="AE1586" s="83"/>
      <c r="AF1586" s="83"/>
      <c r="AG1586" s="83"/>
      <c r="AH1586" s="83"/>
      <c r="AI1586" s="83"/>
      <c r="AJ1586" s="83"/>
      <c r="AK1586" s="83"/>
      <c r="AL1586" s="83"/>
      <c r="AM1586" s="83"/>
      <c r="AN1586" s="83"/>
      <c r="AO1586" s="83"/>
      <c r="AP1586" s="83"/>
      <c r="AQ1586" s="83"/>
      <c r="AR1586" s="83"/>
      <c r="AS1586" s="83"/>
      <c r="AT1586" s="83"/>
      <c r="AU1586" s="83"/>
      <c r="AV1586" s="83"/>
      <c r="AW1586" s="83"/>
      <c r="AX1586" s="83"/>
      <c r="AY1586" s="83"/>
      <c r="AZ1586" s="83"/>
      <c r="BA1586" s="83"/>
      <c r="BB1586" s="83"/>
    </row>
    <row r="1587" spans="10:54" s="228" customFormat="1" x14ac:dyDescent="0.2">
      <c r="J1587" s="361"/>
      <c r="K1587" s="360"/>
      <c r="L1587" s="343"/>
      <c r="M1587" s="343"/>
      <c r="N1587" s="170"/>
      <c r="O1587" s="170"/>
      <c r="P1587" s="170"/>
      <c r="Q1587" s="170"/>
      <c r="R1587" s="170"/>
      <c r="S1587" s="170"/>
      <c r="T1587" s="327">
        <v>1586</v>
      </c>
      <c r="U1587" s="373" t="s">
        <v>1664</v>
      </c>
      <c r="V1587" s="376">
        <v>3</v>
      </c>
      <c r="X1587" s="270"/>
      <c r="Y1587" s="270"/>
      <c r="Z1587" s="376">
        <v>3</v>
      </c>
      <c r="AB1587" s="83"/>
      <c r="AC1587" s="83"/>
      <c r="AD1587" s="83"/>
      <c r="AE1587" s="83"/>
      <c r="AF1587" s="83"/>
      <c r="AG1587" s="83"/>
      <c r="AH1587" s="83"/>
      <c r="AI1587" s="83"/>
      <c r="AJ1587" s="83"/>
      <c r="AK1587" s="83"/>
      <c r="AL1587" s="83"/>
      <c r="AM1587" s="83"/>
      <c r="AN1587" s="83"/>
      <c r="AO1587" s="83"/>
      <c r="AP1587" s="83"/>
      <c r="AQ1587" s="83"/>
      <c r="AR1587" s="83"/>
      <c r="AS1587" s="83"/>
      <c r="AT1587" s="83"/>
      <c r="AU1587" s="83"/>
      <c r="AV1587" s="83"/>
      <c r="AW1587" s="83"/>
      <c r="AX1587" s="83"/>
      <c r="AY1587" s="83"/>
      <c r="AZ1587" s="83"/>
      <c r="BA1587" s="83"/>
      <c r="BB1587" s="83"/>
    </row>
    <row r="1588" spans="10:54" s="228" customFormat="1" x14ac:dyDescent="0.2">
      <c r="J1588" s="361"/>
      <c r="K1588" s="360"/>
      <c r="L1588" s="343"/>
      <c r="M1588" s="343"/>
      <c r="N1588" s="170"/>
      <c r="O1588" s="170"/>
      <c r="P1588" s="170"/>
      <c r="Q1588" s="170"/>
      <c r="R1588" s="170"/>
      <c r="S1588" s="170"/>
      <c r="T1588" s="327">
        <v>1587</v>
      </c>
      <c r="U1588" s="373" t="s">
        <v>1665</v>
      </c>
      <c r="V1588" s="376">
        <v>3</v>
      </c>
      <c r="X1588" s="270"/>
      <c r="Y1588" s="270"/>
      <c r="Z1588" s="376">
        <v>3</v>
      </c>
      <c r="AB1588" s="83"/>
      <c r="AC1588" s="83"/>
      <c r="AD1588" s="83"/>
      <c r="AE1588" s="83"/>
      <c r="AF1588" s="83"/>
      <c r="AG1588" s="83"/>
      <c r="AH1588" s="83"/>
      <c r="AI1588" s="83"/>
      <c r="AJ1588" s="83"/>
      <c r="AK1588" s="83"/>
      <c r="AL1588" s="83"/>
      <c r="AM1588" s="83"/>
      <c r="AN1588" s="83"/>
      <c r="AO1588" s="83"/>
      <c r="AP1588" s="83"/>
      <c r="AQ1588" s="83"/>
      <c r="AR1588" s="83"/>
      <c r="AS1588" s="83"/>
      <c r="AT1588" s="83"/>
      <c r="AU1588" s="83"/>
      <c r="AV1588" s="83"/>
      <c r="AW1588" s="83"/>
      <c r="AX1588" s="83"/>
      <c r="AY1588" s="83"/>
      <c r="AZ1588" s="83"/>
      <c r="BA1588" s="83"/>
      <c r="BB1588" s="83"/>
    </row>
    <row r="1589" spans="10:54" s="228" customFormat="1" x14ac:dyDescent="0.2">
      <c r="J1589" s="361"/>
      <c r="K1589" s="360"/>
      <c r="L1589" s="343"/>
      <c r="M1589" s="343"/>
      <c r="N1589" s="170"/>
      <c r="O1589" s="170"/>
      <c r="P1589" s="170"/>
      <c r="Q1589" s="170"/>
      <c r="R1589" s="170"/>
      <c r="S1589" s="170"/>
      <c r="T1589" s="327">
        <v>1588</v>
      </c>
      <c r="U1589" s="373" t="s">
        <v>1666</v>
      </c>
      <c r="V1589" s="376">
        <v>3</v>
      </c>
      <c r="X1589" s="270"/>
      <c r="Y1589" s="270"/>
      <c r="Z1589" s="376">
        <v>3</v>
      </c>
      <c r="AB1589" s="83"/>
      <c r="AC1589" s="83"/>
      <c r="AD1589" s="83"/>
      <c r="AE1589" s="83"/>
      <c r="AF1589" s="83"/>
      <c r="AG1589" s="83"/>
      <c r="AH1589" s="83"/>
      <c r="AI1589" s="83"/>
      <c r="AJ1589" s="83"/>
      <c r="AK1589" s="83"/>
      <c r="AL1589" s="83"/>
      <c r="AM1589" s="83"/>
      <c r="AN1589" s="83"/>
      <c r="AO1589" s="83"/>
      <c r="AP1589" s="83"/>
      <c r="AQ1589" s="83"/>
      <c r="AR1589" s="83"/>
      <c r="AS1589" s="83"/>
      <c r="AT1589" s="83"/>
      <c r="AU1589" s="83"/>
      <c r="AV1589" s="83"/>
      <c r="AW1589" s="83"/>
      <c r="AX1589" s="83"/>
      <c r="AY1589" s="83"/>
      <c r="AZ1589" s="83"/>
      <c r="BA1589" s="83"/>
      <c r="BB1589" s="83"/>
    </row>
    <row r="1590" spans="10:54" s="228" customFormat="1" x14ac:dyDescent="0.2">
      <c r="J1590" s="361"/>
      <c r="K1590" s="360"/>
      <c r="L1590" s="343"/>
      <c r="M1590" s="343"/>
      <c r="N1590" s="170"/>
      <c r="O1590" s="170"/>
      <c r="P1590" s="170"/>
      <c r="Q1590" s="170"/>
      <c r="R1590" s="170"/>
      <c r="S1590" s="170"/>
      <c r="T1590" s="327">
        <v>1589</v>
      </c>
      <c r="U1590" s="373" t="s">
        <v>1667</v>
      </c>
      <c r="V1590" s="376">
        <v>3</v>
      </c>
      <c r="X1590" s="270"/>
      <c r="Y1590" s="270"/>
      <c r="Z1590" s="376">
        <v>3</v>
      </c>
      <c r="AB1590" s="83"/>
      <c r="AC1590" s="83"/>
      <c r="AD1590" s="83"/>
      <c r="AE1590" s="83"/>
      <c r="AF1590" s="83"/>
      <c r="AG1590" s="83"/>
      <c r="AH1590" s="83"/>
      <c r="AI1590" s="83"/>
      <c r="AJ1590" s="83"/>
      <c r="AK1590" s="83"/>
      <c r="AL1590" s="83"/>
      <c r="AM1590" s="83"/>
      <c r="AN1590" s="83"/>
      <c r="AO1590" s="83"/>
      <c r="AP1590" s="83"/>
      <c r="AQ1590" s="83"/>
      <c r="AR1590" s="83"/>
      <c r="AS1590" s="83"/>
      <c r="AT1590" s="83"/>
      <c r="AU1590" s="83"/>
      <c r="AV1590" s="83"/>
      <c r="AW1590" s="83"/>
      <c r="AX1590" s="83"/>
      <c r="AY1590" s="83"/>
      <c r="AZ1590" s="83"/>
      <c r="BA1590" s="83"/>
      <c r="BB1590" s="83"/>
    </row>
    <row r="1591" spans="10:54" s="228" customFormat="1" x14ac:dyDescent="0.2">
      <c r="J1591" s="361"/>
      <c r="K1591" s="360"/>
      <c r="L1591" s="343"/>
      <c r="M1591" s="343"/>
      <c r="N1591" s="170"/>
      <c r="O1591" s="170"/>
      <c r="P1591" s="170"/>
      <c r="Q1591" s="170"/>
      <c r="R1591" s="170"/>
      <c r="S1591" s="170"/>
      <c r="T1591" s="327">
        <v>1590</v>
      </c>
      <c r="U1591" s="373" t="s">
        <v>1668</v>
      </c>
      <c r="V1591" s="376">
        <v>3</v>
      </c>
      <c r="X1591" s="270"/>
      <c r="Y1591" s="270"/>
      <c r="Z1591" s="376">
        <v>3</v>
      </c>
      <c r="AB1591" s="83"/>
      <c r="AC1591" s="83"/>
      <c r="AD1591" s="83"/>
      <c r="AE1591" s="83"/>
      <c r="AF1591" s="83"/>
      <c r="AG1591" s="83"/>
      <c r="AH1591" s="83"/>
      <c r="AI1591" s="83"/>
      <c r="AJ1591" s="83"/>
      <c r="AK1591" s="83"/>
      <c r="AL1591" s="83"/>
      <c r="AM1591" s="83"/>
      <c r="AN1591" s="83"/>
      <c r="AO1591" s="83"/>
      <c r="AP1591" s="83"/>
      <c r="AQ1591" s="83"/>
      <c r="AR1591" s="83"/>
      <c r="AS1591" s="83"/>
      <c r="AT1591" s="83"/>
      <c r="AU1591" s="83"/>
      <c r="AV1591" s="83"/>
      <c r="AW1591" s="83"/>
      <c r="AX1591" s="83"/>
      <c r="AY1591" s="83"/>
      <c r="AZ1591" s="83"/>
      <c r="BA1591" s="83"/>
      <c r="BB1591" s="83"/>
    </row>
    <row r="1592" spans="10:54" s="228" customFormat="1" x14ac:dyDescent="0.2">
      <c r="J1592" s="361"/>
      <c r="K1592" s="360"/>
      <c r="L1592" s="343"/>
      <c r="M1592" s="343"/>
      <c r="N1592" s="170"/>
      <c r="O1592" s="170"/>
      <c r="P1592" s="170"/>
      <c r="Q1592" s="170"/>
      <c r="R1592" s="170"/>
      <c r="S1592" s="170"/>
      <c r="T1592" s="327">
        <v>1591</v>
      </c>
      <c r="U1592" s="373" t="s">
        <v>1669</v>
      </c>
      <c r="V1592" s="376">
        <v>3</v>
      </c>
      <c r="X1592" s="270"/>
      <c r="Y1592" s="270"/>
      <c r="Z1592" s="376">
        <v>3</v>
      </c>
      <c r="AB1592" s="83"/>
      <c r="AC1592" s="83"/>
      <c r="AD1592" s="83"/>
      <c r="AE1592" s="83"/>
      <c r="AF1592" s="83"/>
      <c r="AG1592" s="83"/>
      <c r="AH1592" s="83"/>
      <c r="AI1592" s="83"/>
      <c r="AJ1592" s="83"/>
      <c r="AK1592" s="83"/>
      <c r="AL1592" s="83"/>
      <c r="AM1592" s="83"/>
      <c r="AN1592" s="83"/>
      <c r="AO1592" s="83"/>
      <c r="AP1592" s="83"/>
      <c r="AQ1592" s="83"/>
      <c r="AR1592" s="83"/>
      <c r="AS1592" s="83"/>
      <c r="AT1592" s="83"/>
      <c r="AU1592" s="83"/>
      <c r="AV1592" s="83"/>
      <c r="AW1592" s="83"/>
      <c r="AX1592" s="83"/>
      <c r="AY1592" s="83"/>
      <c r="AZ1592" s="83"/>
      <c r="BA1592" s="83"/>
      <c r="BB1592" s="83"/>
    </row>
    <row r="1593" spans="10:54" s="228" customFormat="1" x14ac:dyDescent="0.2">
      <c r="J1593" s="361"/>
      <c r="K1593" s="360"/>
      <c r="L1593" s="343"/>
      <c r="M1593" s="343"/>
      <c r="N1593" s="170"/>
      <c r="O1593" s="170"/>
      <c r="P1593" s="170"/>
      <c r="Q1593" s="170"/>
      <c r="R1593" s="170"/>
      <c r="S1593" s="170"/>
      <c r="T1593" s="327">
        <v>1592</v>
      </c>
      <c r="U1593" s="373" t="s">
        <v>1670</v>
      </c>
      <c r="V1593" s="376">
        <v>3</v>
      </c>
      <c r="X1593" s="270"/>
      <c r="Y1593" s="270"/>
      <c r="Z1593" s="376">
        <v>3</v>
      </c>
      <c r="AB1593" s="83"/>
      <c r="AC1593" s="83"/>
      <c r="AD1593" s="83"/>
      <c r="AE1593" s="83"/>
      <c r="AF1593" s="83"/>
      <c r="AG1593" s="83"/>
      <c r="AH1593" s="83"/>
      <c r="AI1593" s="83"/>
      <c r="AJ1593" s="83"/>
      <c r="AK1593" s="83"/>
      <c r="AL1593" s="83"/>
      <c r="AM1593" s="83"/>
      <c r="AN1593" s="83"/>
      <c r="AO1593" s="83"/>
      <c r="AP1593" s="83"/>
      <c r="AQ1593" s="83"/>
      <c r="AR1593" s="83"/>
      <c r="AS1593" s="83"/>
      <c r="AT1593" s="83"/>
      <c r="AU1593" s="83"/>
      <c r="AV1593" s="83"/>
      <c r="AW1593" s="83"/>
      <c r="AX1593" s="83"/>
      <c r="AY1593" s="83"/>
      <c r="AZ1593" s="83"/>
      <c r="BA1593" s="83"/>
      <c r="BB1593" s="83"/>
    </row>
    <row r="1594" spans="10:54" s="228" customFormat="1" x14ac:dyDescent="0.2">
      <c r="J1594" s="361"/>
      <c r="K1594" s="360"/>
      <c r="L1594" s="343"/>
      <c r="M1594" s="343"/>
      <c r="N1594" s="170"/>
      <c r="O1594" s="170"/>
      <c r="P1594" s="170"/>
      <c r="Q1594" s="170"/>
      <c r="R1594" s="170"/>
      <c r="S1594" s="170"/>
      <c r="T1594" s="327">
        <v>1593</v>
      </c>
      <c r="U1594" s="373" t="s">
        <v>1671</v>
      </c>
      <c r="V1594" s="376">
        <v>3</v>
      </c>
      <c r="X1594" s="270"/>
      <c r="Y1594" s="270"/>
      <c r="Z1594" s="376">
        <v>3</v>
      </c>
      <c r="AB1594" s="83"/>
      <c r="AC1594" s="83"/>
      <c r="AD1594" s="83"/>
      <c r="AE1594" s="83"/>
      <c r="AF1594" s="83"/>
      <c r="AG1594" s="83"/>
      <c r="AH1594" s="83"/>
      <c r="AI1594" s="83"/>
      <c r="AJ1594" s="83"/>
      <c r="AK1594" s="83"/>
      <c r="AL1594" s="83"/>
      <c r="AM1594" s="83"/>
      <c r="AN1594" s="83"/>
      <c r="AO1594" s="83"/>
      <c r="AP1594" s="83"/>
      <c r="AQ1594" s="83"/>
      <c r="AR1594" s="83"/>
      <c r="AS1594" s="83"/>
      <c r="AT1594" s="83"/>
      <c r="AU1594" s="83"/>
      <c r="AV1594" s="83"/>
      <c r="AW1594" s="83"/>
      <c r="AX1594" s="83"/>
      <c r="AY1594" s="83"/>
      <c r="AZ1594" s="83"/>
      <c r="BA1594" s="83"/>
      <c r="BB1594" s="83"/>
    </row>
    <row r="1595" spans="10:54" s="228" customFormat="1" x14ac:dyDescent="0.2">
      <c r="J1595" s="361"/>
      <c r="K1595" s="360"/>
      <c r="L1595" s="343"/>
      <c r="M1595" s="343"/>
      <c r="N1595" s="170"/>
      <c r="O1595" s="170"/>
      <c r="P1595" s="170"/>
      <c r="Q1595" s="170"/>
      <c r="R1595" s="170"/>
      <c r="S1595" s="170"/>
      <c r="T1595" s="327">
        <v>1594</v>
      </c>
      <c r="U1595" s="373" t="s">
        <v>1672</v>
      </c>
      <c r="V1595" s="376">
        <v>3</v>
      </c>
      <c r="X1595" s="270"/>
      <c r="Y1595" s="270"/>
      <c r="Z1595" s="376">
        <v>3</v>
      </c>
      <c r="AB1595" s="83"/>
      <c r="AC1595" s="83"/>
      <c r="AD1595" s="83"/>
      <c r="AE1595" s="83"/>
      <c r="AF1595" s="83"/>
      <c r="AG1595" s="83"/>
      <c r="AH1595" s="83"/>
      <c r="AI1595" s="83"/>
      <c r="AJ1595" s="83"/>
      <c r="AK1595" s="83"/>
      <c r="AL1595" s="83"/>
      <c r="AM1595" s="83"/>
      <c r="AN1595" s="83"/>
      <c r="AO1595" s="83"/>
      <c r="AP1595" s="83"/>
      <c r="AQ1595" s="83"/>
      <c r="AR1595" s="83"/>
      <c r="AS1595" s="83"/>
      <c r="AT1595" s="83"/>
      <c r="AU1595" s="83"/>
      <c r="AV1595" s="83"/>
      <c r="AW1595" s="83"/>
      <c r="AX1595" s="83"/>
      <c r="AY1595" s="83"/>
      <c r="AZ1595" s="83"/>
      <c r="BA1595" s="83"/>
      <c r="BB1595" s="83"/>
    </row>
    <row r="1596" spans="10:54" s="228" customFormat="1" x14ac:dyDescent="0.2">
      <c r="J1596" s="361"/>
      <c r="K1596" s="360"/>
      <c r="L1596" s="343"/>
      <c r="M1596" s="343"/>
      <c r="N1596" s="170"/>
      <c r="O1596" s="170"/>
      <c r="P1596" s="170"/>
      <c r="Q1596" s="170"/>
      <c r="R1596" s="170"/>
      <c r="S1596" s="170"/>
      <c r="T1596" s="327">
        <v>1595</v>
      </c>
      <c r="U1596" s="373" t="s">
        <v>1673</v>
      </c>
      <c r="V1596" s="376">
        <v>3</v>
      </c>
      <c r="X1596" s="270"/>
      <c r="Y1596" s="270"/>
      <c r="Z1596" s="376">
        <v>3</v>
      </c>
      <c r="AB1596" s="83"/>
      <c r="AC1596" s="83"/>
      <c r="AD1596" s="83"/>
      <c r="AE1596" s="83"/>
      <c r="AF1596" s="83"/>
      <c r="AG1596" s="83"/>
      <c r="AH1596" s="83"/>
      <c r="AI1596" s="83"/>
      <c r="AJ1596" s="83"/>
      <c r="AK1596" s="83"/>
      <c r="AL1596" s="83"/>
      <c r="AM1596" s="83"/>
      <c r="AN1596" s="83"/>
      <c r="AO1596" s="83"/>
      <c r="AP1596" s="83"/>
      <c r="AQ1596" s="83"/>
      <c r="AR1596" s="83"/>
      <c r="AS1596" s="83"/>
      <c r="AT1596" s="83"/>
      <c r="AU1596" s="83"/>
      <c r="AV1596" s="83"/>
      <c r="AW1596" s="83"/>
      <c r="AX1596" s="83"/>
      <c r="AY1596" s="83"/>
      <c r="AZ1596" s="83"/>
      <c r="BA1596" s="83"/>
      <c r="BB1596" s="83"/>
    </row>
    <row r="1597" spans="10:54" s="228" customFormat="1" x14ac:dyDescent="0.2">
      <c r="J1597" s="361"/>
      <c r="K1597" s="360"/>
      <c r="L1597" s="343"/>
      <c r="M1597" s="343"/>
      <c r="N1597" s="170"/>
      <c r="O1597" s="170"/>
      <c r="P1597" s="170"/>
      <c r="Q1597" s="170"/>
      <c r="R1597" s="170"/>
      <c r="S1597" s="170"/>
      <c r="T1597" s="327">
        <v>1596</v>
      </c>
      <c r="U1597" s="373" t="s">
        <v>1674</v>
      </c>
      <c r="V1597" s="376">
        <v>3</v>
      </c>
      <c r="X1597" s="270"/>
      <c r="Y1597" s="270"/>
      <c r="Z1597" s="376">
        <v>3</v>
      </c>
      <c r="AB1597" s="83"/>
      <c r="AC1597" s="83"/>
      <c r="AD1597" s="83"/>
      <c r="AE1597" s="83"/>
      <c r="AF1597" s="83"/>
      <c r="AG1597" s="83"/>
      <c r="AH1597" s="83"/>
      <c r="AI1597" s="83"/>
      <c r="AJ1597" s="83"/>
      <c r="AK1597" s="83"/>
      <c r="AL1597" s="83"/>
      <c r="AM1597" s="83"/>
      <c r="AN1597" s="83"/>
      <c r="AO1597" s="83"/>
      <c r="AP1597" s="83"/>
      <c r="AQ1597" s="83"/>
      <c r="AR1597" s="83"/>
      <c r="AS1597" s="83"/>
      <c r="AT1597" s="83"/>
      <c r="AU1597" s="83"/>
      <c r="AV1597" s="83"/>
      <c r="AW1597" s="83"/>
      <c r="AX1597" s="83"/>
      <c r="AY1597" s="83"/>
      <c r="AZ1597" s="83"/>
      <c r="BA1597" s="83"/>
      <c r="BB1597" s="83"/>
    </row>
    <row r="1598" spans="10:54" s="228" customFormat="1" x14ac:dyDescent="0.2">
      <c r="J1598" s="361"/>
      <c r="K1598" s="360"/>
      <c r="L1598" s="343"/>
      <c r="M1598" s="343"/>
      <c r="N1598" s="170"/>
      <c r="O1598" s="170"/>
      <c r="P1598" s="170"/>
      <c r="Q1598" s="170"/>
      <c r="R1598" s="170"/>
      <c r="S1598" s="170"/>
      <c r="T1598" s="327">
        <v>1597</v>
      </c>
      <c r="U1598" s="373" t="s">
        <v>1675</v>
      </c>
      <c r="V1598" s="376">
        <v>3</v>
      </c>
      <c r="X1598" s="270"/>
      <c r="Y1598" s="270"/>
      <c r="Z1598" s="376">
        <v>3</v>
      </c>
      <c r="AB1598" s="83"/>
      <c r="AC1598" s="83"/>
      <c r="AD1598" s="83"/>
      <c r="AE1598" s="83"/>
      <c r="AF1598" s="83"/>
      <c r="AG1598" s="83"/>
      <c r="AH1598" s="83"/>
      <c r="AI1598" s="83"/>
      <c r="AJ1598" s="83"/>
      <c r="AK1598" s="83"/>
      <c r="AL1598" s="83"/>
      <c r="AM1598" s="83"/>
      <c r="AN1598" s="83"/>
      <c r="AO1598" s="83"/>
      <c r="AP1598" s="83"/>
      <c r="AQ1598" s="83"/>
      <c r="AR1598" s="83"/>
      <c r="AS1598" s="83"/>
      <c r="AT1598" s="83"/>
      <c r="AU1598" s="83"/>
      <c r="AV1598" s="83"/>
      <c r="AW1598" s="83"/>
      <c r="AX1598" s="83"/>
      <c r="AY1598" s="83"/>
      <c r="AZ1598" s="83"/>
      <c r="BA1598" s="83"/>
      <c r="BB1598" s="83"/>
    </row>
    <row r="1599" spans="10:54" s="228" customFormat="1" x14ac:dyDescent="0.2">
      <c r="J1599" s="361"/>
      <c r="K1599" s="360"/>
      <c r="L1599" s="343"/>
      <c r="M1599" s="343"/>
      <c r="N1599" s="170"/>
      <c r="O1599" s="170"/>
      <c r="P1599" s="170"/>
      <c r="Q1599" s="170"/>
      <c r="R1599" s="170"/>
      <c r="S1599" s="170"/>
      <c r="T1599" s="327">
        <v>1598</v>
      </c>
      <c r="U1599" s="373" t="s">
        <v>1676</v>
      </c>
      <c r="V1599" s="376">
        <v>3</v>
      </c>
      <c r="X1599" s="270"/>
      <c r="Y1599" s="270"/>
      <c r="Z1599" s="376">
        <v>3</v>
      </c>
      <c r="AB1599" s="83"/>
      <c r="AC1599" s="83"/>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row>
    <row r="1600" spans="10:54" s="228" customFormat="1" x14ac:dyDescent="0.2">
      <c r="J1600" s="361"/>
      <c r="K1600" s="360"/>
      <c r="L1600" s="343"/>
      <c r="M1600" s="343"/>
      <c r="N1600" s="170"/>
      <c r="O1600" s="170"/>
      <c r="P1600" s="170"/>
      <c r="Q1600" s="170"/>
      <c r="R1600" s="170"/>
      <c r="S1600" s="170"/>
      <c r="T1600" s="327">
        <v>1599</v>
      </c>
      <c r="U1600" s="373" t="s">
        <v>1677</v>
      </c>
      <c r="V1600" s="376">
        <v>3</v>
      </c>
      <c r="X1600" s="270"/>
      <c r="Y1600" s="270"/>
      <c r="Z1600" s="376">
        <v>3</v>
      </c>
      <c r="AB1600" s="83"/>
      <c r="AC1600" s="83"/>
      <c r="AD1600" s="83"/>
      <c r="AE1600" s="83"/>
      <c r="AF1600" s="83"/>
      <c r="AG1600" s="83"/>
      <c r="AH1600" s="83"/>
      <c r="AI1600" s="83"/>
      <c r="AJ1600" s="83"/>
      <c r="AK1600" s="83"/>
      <c r="AL1600" s="83"/>
      <c r="AM1600" s="83"/>
      <c r="AN1600" s="83"/>
      <c r="AO1600" s="83"/>
      <c r="AP1600" s="83"/>
      <c r="AQ1600" s="83"/>
      <c r="AR1600" s="83"/>
      <c r="AS1600" s="83"/>
      <c r="AT1600" s="83"/>
      <c r="AU1600" s="83"/>
      <c r="AV1600" s="83"/>
      <c r="AW1600" s="83"/>
      <c r="AX1600" s="83"/>
      <c r="AY1600" s="83"/>
      <c r="AZ1600" s="83"/>
      <c r="BA1600" s="83"/>
      <c r="BB1600" s="83"/>
    </row>
    <row r="1601" spans="10:54" s="228" customFormat="1" x14ac:dyDescent="0.2">
      <c r="J1601" s="361"/>
      <c r="K1601" s="360"/>
      <c r="L1601" s="343"/>
      <c r="M1601" s="343"/>
      <c r="N1601" s="170"/>
      <c r="O1601" s="170"/>
      <c r="P1601" s="170"/>
      <c r="Q1601" s="170"/>
      <c r="R1601" s="170"/>
      <c r="S1601" s="170"/>
      <c r="T1601" s="327">
        <v>1600</v>
      </c>
      <c r="U1601" s="373" t="s">
        <v>1678</v>
      </c>
      <c r="V1601" s="376">
        <v>3</v>
      </c>
      <c r="X1601" s="270"/>
      <c r="Y1601" s="270"/>
      <c r="Z1601" s="376">
        <v>3</v>
      </c>
      <c r="AB1601" s="83"/>
      <c r="AC1601" s="83"/>
      <c r="AD1601" s="83"/>
      <c r="AE1601" s="83"/>
      <c r="AF1601" s="83"/>
      <c r="AG1601" s="83"/>
      <c r="AH1601" s="83"/>
      <c r="AI1601" s="83"/>
      <c r="AJ1601" s="83"/>
      <c r="AK1601" s="83"/>
      <c r="AL1601" s="83"/>
      <c r="AM1601" s="83"/>
      <c r="AN1601" s="83"/>
      <c r="AO1601" s="83"/>
      <c r="AP1601" s="83"/>
      <c r="AQ1601" s="83"/>
      <c r="AR1601" s="83"/>
      <c r="AS1601" s="83"/>
      <c r="AT1601" s="83"/>
      <c r="AU1601" s="83"/>
      <c r="AV1601" s="83"/>
      <c r="AW1601" s="83"/>
      <c r="AX1601" s="83"/>
      <c r="AY1601" s="83"/>
      <c r="AZ1601" s="83"/>
      <c r="BA1601" s="83"/>
      <c r="BB1601" s="83"/>
    </row>
    <row r="1602" spans="10:54" s="228" customFormat="1" x14ac:dyDescent="0.2">
      <c r="J1602" s="361"/>
      <c r="K1602" s="360"/>
      <c r="L1602" s="343"/>
      <c r="M1602" s="343"/>
      <c r="N1602" s="170"/>
      <c r="O1602" s="170"/>
      <c r="P1602" s="170"/>
      <c r="Q1602" s="170"/>
      <c r="R1602" s="170"/>
      <c r="S1602" s="170"/>
      <c r="T1602" s="327">
        <v>1601</v>
      </c>
      <c r="U1602" s="373" t="s">
        <v>1679</v>
      </c>
      <c r="V1602" s="376">
        <v>3</v>
      </c>
      <c r="X1602" s="270"/>
      <c r="Y1602" s="270"/>
      <c r="Z1602" s="376">
        <v>3</v>
      </c>
      <c r="AB1602" s="83"/>
      <c r="AC1602" s="83"/>
      <c r="AD1602" s="83"/>
      <c r="AE1602" s="83"/>
      <c r="AF1602" s="83"/>
      <c r="AG1602" s="83"/>
      <c r="AH1602" s="83"/>
      <c r="AI1602" s="83"/>
      <c r="AJ1602" s="83"/>
      <c r="AK1602" s="83"/>
      <c r="AL1602" s="83"/>
      <c r="AM1602" s="83"/>
      <c r="AN1602" s="83"/>
      <c r="AO1602" s="83"/>
      <c r="AP1602" s="83"/>
      <c r="AQ1602" s="83"/>
      <c r="AR1602" s="83"/>
      <c r="AS1602" s="83"/>
      <c r="AT1602" s="83"/>
      <c r="AU1602" s="83"/>
      <c r="AV1602" s="83"/>
      <c r="AW1602" s="83"/>
      <c r="AX1602" s="83"/>
      <c r="AY1602" s="83"/>
      <c r="AZ1602" s="83"/>
      <c r="BA1602" s="83"/>
      <c r="BB1602" s="83"/>
    </row>
    <row r="1603" spans="10:54" s="228" customFormat="1" x14ac:dyDescent="0.2">
      <c r="J1603" s="361"/>
      <c r="K1603" s="360"/>
      <c r="L1603" s="343"/>
      <c r="M1603" s="343"/>
      <c r="N1603" s="170"/>
      <c r="O1603" s="170"/>
      <c r="P1603" s="170"/>
      <c r="Q1603" s="170"/>
      <c r="R1603" s="170"/>
      <c r="S1603" s="170"/>
      <c r="T1603" s="327">
        <v>1602</v>
      </c>
      <c r="U1603" s="373" t="s">
        <v>1680</v>
      </c>
      <c r="V1603" s="376">
        <v>3</v>
      </c>
      <c r="X1603" s="270"/>
      <c r="Y1603" s="270"/>
      <c r="Z1603" s="376">
        <v>3</v>
      </c>
      <c r="AB1603" s="83"/>
      <c r="AC1603" s="83"/>
      <c r="AD1603" s="83"/>
      <c r="AE1603" s="83"/>
      <c r="AF1603" s="83"/>
      <c r="AG1603" s="83"/>
      <c r="AH1603" s="83"/>
      <c r="AI1603" s="83"/>
      <c r="AJ1603" s="83"/>
      <c r="AK1603" s="83"/>
      <c r="AL1603" s="83"/>
      <c r="AM1603" s="83"/>
      <c r="AN1603" s="83"/>
      <c r="AO1603" s="83"/>
      <c r="AP1603" s="83"/>
      <c r="AQ1603" s="83"/>
      <c r="AR1603" s="83"/>
      <c r="AS1603" s="83"/>
      <c r="AT1603" s="83"/>
      <c r="AU1603" s="83"/>
      <c r="AV1603" s="83"/>
      <c r="AW1603" s="83"/>
      <c r="AX1603" s="83"/>
      <c r="AY1603" s="83"/>
      <c r="AZ1603" s="83"/>
      <c r="BA1603" s="83"/>
      <c r="BB1603" s="83"/>
    </row>
    <row r="1604" spans="10:54" s="228" customFormat="1" x14ac:dyDescent="0.2">
      <c r="J1604" s="361"/>
      <c r="K1604" s="360"/>
      <c r="L1604" s="343"/>
      <c r="M1604" s="343"/>
      <c r="N1604" s="170"/>
      <c r="O1604" s="170"/>
      <c r="P1604" s="170"/>
      <c r="Q1604" s="170"/>
      <c r="R1604" s="170"/>
      <c r="S1604" s="170"/>
      <c r="T1604" s="327">
        <v>1603</v>
      </c>
      <c r="U1604" s="373" t="s">
        <v>1681</v>
      </c>
      <c r="V1604" s="376">
        <v>3</v>
      </c>
      <c r="X1604" s="270"/>
      <c r="Y1604" s="270"/>
      <c r="Z1604" s="376">
        <v>3</v>
      </c>
      <c r="AB1604" s="83"/>
      <c r="AC1604" s="83"/>
      <c r="AD1604" s="83"/>
      <c r="AE1604" s="83"/>
      <c r="AF1604" s="83"/>
      <c r="AG1604" s="83"/>
      <c r="AH1604" s="83"/>
      <c r="AI1604" s="83"/>
      <c r="AJ1604" s="83"/>
      <c r="AK1604" s="83"/>
      <c r="AL1604" s="83"/>
      <c r="AM1604" s="83"/>
      <c r="AN1604" s="83"/>
      <c r="AO1604" s="83"/>
      <c r="AP1604" s="83"/>
      <c r="AQ1604" s="83"/>
      <c r="AR1604" s="83"/>
      <c r="AS1604" s="83"/>
      <c r="AT1604" s="83"/>
      <c r="AU1604" s="83"/>
      <c r="AV1604" s="83"/>
      <c r="AW1604" s="83"/>
      <c r="AX1604" s="83"/>
      <c r="AY1604" s="83"/>
      <c r="AZ1604" s="83"/>
      <c r="BA1604" s="83"/>
      <c r="BB1604" s="83"/>
    </row>
    <row r="1605" spans="10:54" s="228" customFormat="1" x14ac:dyDescent="0.2">
      <c r="J1605" s="361"/>
      <c r="K1605" s="360"/>
      <c r="L1605" s="343"/>
      <c r="M1605" s="343"/>
      <c r="N1605" s="170"/>
      <c r="O1605" s="170"/>
      <c r="P1605" s="170"/>
      <c r="Q1605" s="170"/>
      <c r="R1605" s="170"/>
      <c r="S1605" s="170"/>
      <c r="T1605" s="327">
        <v>1604</v>
      </c>
      <c r="U1605" s="373" t="s">
        <v>1682</v>
      </c>
      <c r="V1605" s="376">
        <v>3</v>
      </c>
      <c r="X1605" s="270"/>
      <c r="Y1605" s="270"/>
      <c r="Z1605" s="376">
        <v>3</v>
      </c>
      <c r="AB1605" s="83"/>
      <c r="AC1605" s="83"/>
      <c r="AD1605" s="83"/>
      <c r="AE1605" s="83"/>
      <c r="AF1605" s="83"/>
      <c r="AG1605" s="83"/>
      <c r="AH1605" s="83"/>
      <c r="AI1605" s="83"/>
      <c r="AJ1605" s="83"/>
      <c r="AK1605" s="83"/>
      <c r="AL1605" s="83"/>
      <c r="AM1605" s="83"/>
      <c r="AN1605" s="83"/>
      <c r="AO1605" s="83"/>
      <c r="AP1605" s="83"/>
      <c r="AQ1605" s="83"/>
      <c r="AR1605" s="83"/>
      <c r="AS1605" s="83"/>
      <c r="AT1605" s="83"/>
      <c r="AU1605" s="83"/>
      <c r="AV1605" s="83"/>
      <c r="AW1605" s="83"/>
      <c r="AX1605" s="83"/>
      <c r="AY1605" s="83"/>
      <c r="AZ1605" s="83"/>
      <c r="BA1605" s="83"/>
      <c r="BB1605" s="83"/>
    </row>
    <row r="1606" spans="10:54" s="228" customFormat="1" x14ac:dyDescent="0.2">
      <c r="J1606" s="361"/>
      <c r="K1606" s="360"/>
      <c r="L1606" s="343"/>
      <c r="M1606" s="343"/>
      <c r="N1606" s="170"/>
      <c r="O1606" s="170"/>
      <c r="P1606" s="170"/>
      <c r="Q1606" s="170"/>
      <c r="R1606" s="170"/>
      <c r="S1606" s="170"/>
      <c r="T1606" s="327">
        <v>1605</v>
      </c>
      <c r="U1606" s="373" t="s">
        <v>1683</v>
      </c>
      <c r="V1606" s="376">
        <v>3</v>
      </c>
      <c r="X1606" s="270"/>
      <c r="Y1606" s="270"/>
      <c r="Z1606" s="376">
        <v>3</v>
      </c>
      <c r="AB1606" s="83"/>
      <c r="AC1606" s="83"/>
      <c r="AD1606" s="83"/>
      <c r="AE1606" s="83"/>
      <c r="AF1606" s="83"/>
      <c r="AG1606" s="83"/>
      <c r="AH1606" s="83"/>
      <c r="AI1606" s="83"/>
      <c r="AJ1606" s="83"/>
      <c r="AK1606" s="83"/>
      <c r="AL1606" s="83"/>
      <c r="AM1606" s="83"/>
      <c r="AN1606" s="83"/>
      <c r="AO1606" s="83"/>
      <c r="AP1606" s="83"/>
      <c r="AQ1606" s="83"/>
      <c r="AR1606" s="83"/>
      <c r="AS1606" s="83"/>
      <c r="AT1606" s="83"/>
      <c r="AU1606" s="83"/>
      <c r="AV1606" s="83"/>
      <c r="AW1606" s="83"/>
      <c r="AX1606" s="83"/>
      <c r="AY1606" s="83"/>
      <c r="AZ1606" s="83"/>
      <c r="BA1606" s="83"/>
      <c r="BB1606" s="83"/>
    </row>
    <row r="1607" spans="10:54" s="228" customFormat="1" x14ac:dyDescent="0.2">
      <c r="J1607" s="361"/>
      <c r="K1607" s="360"/>
      <c r="L1607" s="343"/>
      <c r="M1607" s="343"/>
      <c r="N1607" s="170"/>
      <c r="O1607" s="170"/>
      <c r="P1607" s="170"/>
      <c r="Q1607" s="170"/>
      <c r="R1607" s="170"/>
      <c r="S1607" s="170"/>
      <c r="T1607" s="327">
        <v>1606</v>
      </c>
      <c r="U1607" s="373" t="s">
        <v>1684</v>
      </c>
      <c r="V1607" s="376">
        <v>3</v>
      </c>
      <c r="X1607" s="270"/>
      <c r="Y1607" s="270"/>
      <c r="Z1607" s="376">
        <v>3</v>
      </c>
      <c r="AB1607" s="83"/>
      <c r="AC1607" s="83"/>
      <c r="AD1607" s="83"/>
      <c r="AE1607" s="83"/>
      <c r="AF1607" s="83"/>
      <c r="AG1607" s="83"/>
      <c r="AH1607" s="83"/>
      <c r="AI1607" s="83"/>
      <c r="AJ1607" s="83"/>
      <c r="AK1607" s="83"/>
      <c r="AL1607" s="83"/>
      <c r="AM1607" s="83"/>
      <c r="AN1607" s="83"/>
      <c r="AO1607" s="83"/>
      <c r="AP1607" s="83"/>
      <c r="AQ1607" s="83"/>
      <c r="AR1607" s="83"/>
      <c r="AS1607" s="83"/>
      <c r="AT1607" s="83"/>
      <c r="AU1607" s="83"/>
      <c r="AV1607" s="83"/>
      <c r="AW1607" s="83"/>
      <c r="AX1607" s="83"/>
      <c r="AY1607" s="83"/>
      <c r="AZ1607" s="83"/>
      <c r="BA1607" s="83"/>
      <c r="BB1607" s="83"/>
    </row>
    <row r="1608" spans="10:54" s="228" customFormat="1" x14ac:dyDescent="0.2">
      <c r="J1608" s="361"/>
      <c r="K1608" s="360"/>
      <c r="L1608" s="343"/>
      <c r="M1608" s="343"/>
      <c r="N1608" s="170"/>
      <c r="O1608" s="170"/>
      <c r="P1608" s="170"/>
      <c r="Q1608" s="170"/>
      <c r="R1608" s="170"/>
      <c r="S1608" s="170"/>
      <c r="T1608" s="327">
        <v>1607</v>
      </c>
      <c r="U1608" s="373" t="s">
        <v>1685</v>
      </c>
      <c r="V1608" s="376">
        <v>3</v>
      </c>
      <c r="X1608" s="270"/>
      <c r="Y1608" s="270"/>
      <c r="Z1608" s="376">
        <v>3</v>
      </c>
      <c r="AB1608" s="83"/>
      <c r="AC1608" s="83"/>
      <c r="AD1608" s="83"/>
      <c r="AE1608" s="83"/>
      <c r="AF1608" s="83"/>
      <c r="AG1608" s="83"/>
      <c r="AH1608" s="83"/>
      <c r="AI1608" s="83"/>
      <c r="AJ1608" s="83"/>
      <c r="AK1608" s="83"/>
      <c r="AL1608" s="83"/>
      <c r="AM1608" s="83"/>
      <c r="AN1608" s="83"/>
      <c r="AO1608" s="83"/>
      <c r="AP1608" s="83"/>
      <c r="AQ1608" s="83"/>
      <c r="AR1608" s="83"/>
      <c r="AS1608" s="83"/>
      <c r="AT1608" s="83"/>
      <c r="AU1608" s="83"/>
      <c r="AV1608" s="83"/>
      <c r="AW1608" s="83"/>
      <c r="AX1608" s="83"/>
      <c r="AY1608" s="83"/>
      <c r="AZ1608" s="83"/>
      <c r="BA1608" s="83"/>
      <c r="BB1608" s="83"/>
    </row>
    <row r="1609" spans="10:54" s="228" customFormat="1" x14ac:dyDescent="0.2">
      <c r="J1609" s="361"/>
      <c r="K1609" s="360"/>
      <c r="L1609" s="343"/>
      <c r="M1609" s="343"/>
      <c r="N1609" s="170"/>
      <c r="O1609" s="170"/>
      <c r="P1609" s="170"/>
      <c r="Q1609" s="170"/>
      <c r="R1609" s="170"/>
      <c r="S1609" s="170"/>
      <c r="T1609" s="327">
        <v>1608</v>
      </c>
      <c r="U1609" s="373" t="s">
        <v>1686</v>
      </c>
      <c r="V1609" s="376">
        <v>3</v>
      </c>
      <c r="X1609" s="270"/>
      <c r="Y1609" s="270"/>
      <c r="Z1609" s="376">
        <v>3</v>
      </c>
      <c r="AB1609" s="83"/>
      <c r="AC1609" s="83"/>
      <c r="AD1609" s="83"/>
      <c r="AE1609" s="83"/>
      <c r="AF1609" s="83"/>
      <c r="AG1609" s="83"/>
      <c r="AH1609" s="83"/>
      <c r="AI1609" s="83"/>
      <c r="AJ1609" s="83"/>
      <c r="AK1609" s="83"/>
      <c r="AL1609" s="83"/>
      <c r="AM1609" s="83"/>
      <c r="AN1609" s="83"/>
      <c r="AO1609" s="83"/>
      <c r="AP1609" s="83"/>
      <c r="AQ1609" s="83"/>
      <c r="AR1609" s="83"/>
      <c r="AS1609" s="83"/>
      <c r="AT1609" s="83"/>
      <c r="AU1609" s="83"/>
      <c r="AV1609" s="83"/>
      <c r="AW1609" s="83"/>
      <c r="AX1609" s="83"/>
      <c r="AY1609" s="83"/>
      <c r="AZ1609" s="83"/>
      <c r="BA1609" s="83"/>
      <c r="BB1609" s="83"/>
    </row>
    <row r="1610" spans="10:54" s="228" customFormat="1" x14ac:dyDescent="0.2">
      <c r="J1610" s="361"/>
      <c r="K1610" s="360"/>
      <c r="L1610" s="343"/>
      <c r="M1610" s="343"/>
      <c r="N1610" s="170"/>
      <c r="O1610" s="170"/>
      <c r="P1610" s="170"/>
      <c r="Q1610" s="170"/>
      <c r="R1610" s="170"/>
      <c r="S1610" s="170"/>
      <c r="T1610" s="327">
        <v>1609</v>
      </c>
      <c r="U1610" s="373" t="s">
        <v>1687</v>
      </c>
      <c r="V1610" s="376">
        <v>3</v>
      </c>
      <c r="X1610" s="270"/>
      <c r="Y1610" s="270"/>
      <c r="Z1610" s="376">
        <v>3</v>
      </c>
      <c r="AB1610" s="83"/>
      <c r="AC1610" s="83"/>
      <c r="AD1610" s="83"/>
      <c r="AE1610" s="83"/>
      <c r="AF1610" s="83"/>
      <c r="AG1610" s="83"/>
      <c r="AH1610" s="83"/>
      <c r="AI1610" s="83"/>
      <c r="AJ1610" s="83"/>
      <c r="AK1610" s="83"/>
      <c r="AL1610" s="83"/>
      <c r="AM1610" s="83"/>
      <c r="AN1610" s="83"/>
      <c r="AO1610" s="83"/>
      <c r="AP1610" s="83"/>
      <c r="AQ1610" s="83"/>
      <c r="AR1610" s="83"/>
      <c r="AS1610" s="83"/>
      <c r="AT1610" s="83"/>
      <c r="AU1610" s="83"/>
      <c r="AV1610" s="83"/>
      <c r="AW1610" s="83"/>
      <c r="AX1610" s="83"/>
      <c r="AY1610" s="83"/>
      <c r="AZ1610" s="83"/>
      <c r="BA1610" s="83"/>
      <c r="BB1610" s="83"/>
    </row>
    <row r="1611" spans="10:54" s="228" customFormat="1" x14ac:dyDescent="0.2">
      <c r="J1611" s="361"/>
      <c r="K1611" s="360"/>
      <c r="L1611" s="343"/>
      <c r="M1611" s="343"/>
      <c r="N1611" s="170"/>
      <c r="O1611" s="170"/>
      <c r="P1611" s="170"/>
      <c r="Q1611" s="170"/>
      <c r="R1611" s="170"/>
      <c r="S1611" s="170"/>
      <c r="T1611" s="327">
        <v>1610</v>
      </c>
      <c r="U1611" s="373" t="s">
        <v>1688</v>
      </c>
      <c r="V1611" s="376">
        <v>3</v>
      </c>
      <c r="X1611" s="270"/>
      <c r="Y1611" s="270"/>
      <c r="Z1611" s="376">
        <v>3</v>
      </c>
      <c r="AB1611" s="83"/>
      <c r="AC1611" s="83"/>
      <c r="AD1611" s="83"/>
      <c r="AE1611" s="83"/>
      <c r="AF1611" s="83"/>
      <c r="AG1611" s="83"/>
      <c r="AH1611" s="83"/>
      <c r="AI1611" s="83"/>
      <c r="AJ1611" s="83"/>
      <c r="AK1611" s="83"/>
      <c r="AL1611" s="83"/>
      <c r="AM1611" s="83"/>
      <c r="AN1611" s="83"/>
      <c r="AO1611" s="83"/>
      <c r="AP1611" s="83"/>
      <c r="AQ1611" s="83"/>
      <c r="AR1611" s="83"/>
      <c r="AS1611" s="83"/>
      <c r="AT1611" s="83"/>
      <c r="AU1611" s="83"/>
      <c r="AV1611" s="83"/>
      <c r="AW1611" s="83"/>
      <c r="AX1611" s="83"/>
      <c r="AY1611" s="83"/>
      <c r="AZ1611" s="83"/>
      <c r="BA1611" s="83"/>
      <c r="BB1611" s="83"/>
    </row>
    <row r="1612" spans="10:54" s="228" customFormat="1" x14ac:dyDescent="0.2">
      <c r="J1612" s="361"/>
      <c r="K1612" s="360"/>
      <c r="L1612" s="343"/>
      <c r="M1612" s="343"/>
      <c r="N1612" s="170"/>
      <c r="O1612" s="170"/>
      <c r="P1612" s="170"/>
      <c r="Q1612" s="170"/>
      <c r="R1612" s="170"/>
      <c r="S1612" s="170"/>
      <c r="T1612" s="327">
        <v>1611</v>
      </c>
      <c r="U1612" s="373" t="s">
        <v>1689</v>
      </c>
      <c r="V1612" s="376">
        <v>3</v>
      </c>
      <c r="X1612" s="270"/>
      <c r="Y1612" s="270"/>
      <c r="Z1612" s="376">
        <v>3</v>
      </c>
      <c r="AB1612" s="83"/>
      <c r="AC1612" s="83"/>
      <c r="AD1612" s="83"/>
      <c r="AE1612" s="83"/>
      <c r="AF1612" s="83"/>
      <c r="AG1612" s="83"/>
      <c r="AH1612" s="83"/>
      <c r="AI1612" s="83"/>
      <c r="AJ1612" s="83"/>
      <c r="AK1612" s="83"/>
      <c r="AL1612" s="83"/>
      <c r="AM1612" s="83"/>
      <c r="AN1612" s="83"/>
      <c r="AO1612" s="83"/>
      <c r="AP1612" s="83"/>
      <c r="AQ1612" s="83"/>
      <c r="AR1612" s="83"/>
      <c r="AS1612" s="83"/>
      <c r="AT1612" s="83"/>
      <c r="AU1612" s="83"/>
      <c r="AV1612" s="83"/>
      <c r="AW1612" s="83"/>
      <c r="AX1612" s="83"/>
      <c r="AY1612" s="83"/>
      <c r="AZ1612" s="83"/>
      <c r="BA1612" s="83"/>
      <c r="BB1612" s="83"/>
    </row>
    <row r="1613" spans="10:54" s="228" customFormat="1" x14ac:dyDescent="0.2">
      <c r="J1613" s="361"/>
      <c r="K1613" s="360"/>
      <c r="L1613" s="343"/>
      <c r="M1613" s="343"/>
      <c r="N1613" s="170"/>
      <c r="O1613" s="170"/>
      <c r="P1613" s="170"/>
      <c r="Q1613" s="170"/>
      <c r="R1613" s="170"/>
      <c r="S1613" s="170"/>
      <c r="T1613" s="327">
        <v>1612</v>
      </c>
      <c r="U1613" s="373" t="s">
        <v>1690</v>
      </c>
      <c r="V1613" s="376">
        <v>3</v>
      </c>
      <c r="X1613" s="270"/>
      <c r="Y1613" s="270"/>
      <c r="Z1613" s="376">
        <v>3</v>
      </c>
      <c r="AB1613" s="83"/>
      <c r="AC1613" s="83"/>
      <c r="AD1613" s="83"/>
      <c r="AE1613" s="83"/>
      <c r="AF1613" s="83"/>
      <c r="AG1613" s="83"/>
      <c r="AH1613" s="83"/>
      <c r="AI1613" s="83"/>
      <c r="AJ1613" s="83"/>
      <c r="AK1613" s="83"/>
      <c r="AL1613" s="83"/>
      <c r="AM1613" s="83"/>
      <c r="AN1613" s="83"/>
      <c r="AO1613" s="83"/>
      <c r="AP1613" s="83"/>
      <c r="AQ1613" s="83"/>
      <c r="AR1613" s="83"/>
      <c r="AS1613" s="83"/>
      <c r="AT1613" s="83"/>
      <c r="AU1613" s="83"/>
      <c r="AV1613" s="83"/>
      <c r="AW1613" s="83"/>
      <c r="AX1613" s="83"/>
      <c r="AY1613" s="83"/>
      <c r="AZ1613" s="83"/>
      <c r="BA1613" s="83"/>
      <c r="BB1613" s="83"/>
    </row>
    <row r="1614" spans="10:54" s="228" customFormat="1" x14ac:dyDescent="0.2">
      <c r="J1614" s="361"/>
      <c r="K1614" s="360"/>
      <c r="L1614" s="343"/>
      <c r="M1614" s="343"/>
      <c r="N1614" s="170"/>
      <c r="O1614" s="170"/>
      <c r="P1614" s="170"/>
      <c r="Q1614" s="170"/>
      <c r="R1614" s="170"/>
      <c r="S1614" s="170"/>
      <c r="T1614" s="327">
        <v>1613</v>
      </c>
      <c r="U1614" s="373" t="s">
        <v>1691</v>
      </c>
      <c r="V1614" s="376">
        <v>3</v>
      </c>
      <c r="X1614" s="270"/>
      <c r="Y1614" s="270"/>
      <c r="Z1614" s="376">
        <v>3</v>
      </c>
      <c r="AB1614" s="83"/>
      <c r="AC1614" s="83"/>
      <c r="AD1614" s="83"/>
      <c r="AE1614" s="83"/>
      <c r="AF1614" s="83"/>
      <c r="AG1614" s="83"/>
      <c r="AH1614" s="83"/>
      <c r="AI1614" s="83"/>
      <c r="AJ1614" s="83"/>
      <c r="AK1614" s="83"/>
      <c r="AL1614" s="83"/>
      <c r="AM1614" s="83"/>
      <c r="AN1614" s="83"/>
      <c r="AO1614" s="83"/>
      <c r="AP1614" s="83"/>
      <c r="AQ1614" s="83"/>
      <c r="AR1614" s="83"/>
      <c r="AS1614" s="83"/>
      <c r="AT1614" s="83"/>
      <c r="AU1614" s="83"/>
      <c r="AV1614" s="83"/>
      <c r="AW1614" s="83"/>
      <c r="AX1614" s="83"/>
      <c r="AY1614" s="83"/>
      <c r="AZ1614" s="83"/>
      <c r="BA1614" s="83"/>
      <c r="BB1614" s="83"/>
    </row>
    <row r="1615" spans="10:54" s="228" customFormat="1" x14ac:dyDescent="0.2">
      <c r="J1615" s="361"/>
      <c r="K1615" s="360"/>
      <c r="L1615" s="343"/>
      <c r="M1615" s="343"/>
      <c r="N1615" s="170"/>
      <c r="O1615" s="170"/>
      <c r="P1615" s="170"/>
      <c r="Q1615" s="170"/>
      <c r="R1615" s="170"/>
      <c r="S1615" s="170"/>
      <c r="T1615" s="327">
        <v>1614</v>
      </c>
      <c r="U1615" s="373" t="s">
        <v>1692</v>
      </c>
      <c r="V1615" s="376">
        <v>3</v>
      </c>
      <c r="X1615" s="270"/>
      <c r="Y1615" s="270"/>
      <c r="Z1615" s="376">
        <v>3</v>
      </c>
      <c r="AB1615" s="83"/>
      <c r="AC1615" s="83"/>
      <c r="AD1615" s="83"/>
      <c r="AE1615" s="83"/>
      <c r="AF1615" s="83"/>
      <c r="AG1615" s="83"/>
      <c r="AH1615" s="83"/>
      <c r="AI1615" s="83"/>
      <c r="AJ1615" s="83"/>
      <c r="AK1615" s="83"/>
      <c r="AL1615" s="83"/>
      <c r="AM1615" s="83"/>
      <c r="AN1615" s="83"/>
      <c r="AO1615" s="83"/>
      <c r="AP1615" s="83"/>
      <c r="AQ1615" s="83"/>
      <c r="AR1615" s="83"/>
      <c r="AS1615" s="83"/>
      <c r="AT1615" s="83"/>
      <c r="AU1615" s="83"/>
      <c r="AV1615" s="83"/>
      <c r="AW1615" s="83"/>
      <c r="AX1615" s="83"/>
      <c r="AY1615" s="83"/>
      <c r="AZ1615" s="83"/>
      <c r="BA1615" s="83"/>
      <c r="BB1615" s="83"/>
    </row>
    <row r="1616" spans="10:54" s="228" customFormat="1" x14ac:dyDescent="0.2">
      <c r="J1616" s="361"/>
      <c r="K1616" s="360"/>
      <c r="L1616" s="343"/>
      <c r="M1616" s="343"/>
      <c r="N1616" s="170"/>
      <c r="O1616" s="170"/>
      <c r="P1616" s="170"/>
      <c r="Q1616" s="170"/>
      <c r="R1616" s="170"/>
      <c r="S1616" s="170"/>
      <c r="T1616" s="327">
        <v>1615</v>
      </c>
      <c r="U1616" s="373" t="s">
        <v>1693</v>
      </c>
      <c r="V1616" s="376">
        <v>3</v>
      </c>
      <c r="X1616" s="270"/>
      <c r="Y1616" s="270"/>
      <c r="Z1616" s="376">
        <v>3</v>
      </c>
      <c r="AB1616" s="83"/>
      <c r="AC1616" s="83"/>
      <c r="AD1616" s="83"/>
      <c r="AE1616" s="83"/>
      <c r="AF1616" s="83"/>
      <c r="AG1616" s="83"/>
      <c r="AH1616" s="83"/>
      <c r="AI1616" s="83"/>
      <c r="AJ1616" s="83"/>
      <c r="AK1616" s="83"/>
      <c r="AL1616" s="83"/>
      <c r="AM1616" s="83"/>
      <c r="AN1616" s="83"/>
      <c r="AO1616" s="83"/>
      <c r="AP1616" s="83"/>
      <c r="AQ1616" s="83"/>
      <c r="AR1616" s="83"/>
      <c r="AS1616" s="83"/>
      <c r="AT1616" s="83"/>
      <c r="AU1616" s="83"/>
      <c r="AV1616" s="83"/>
      <c r="AW1616" s="83"/>
      <c r="AX1616" s="83"/>
      <c r="AY1616" s="83"/>
      <c r="AZ1616" s="83"/>
      <c r="BA1616" s="83"/>
      <c r="BB1616" s="83"/>
    </row>
    <row r="1617" spans="10:54" s="228" customFormat="1" x14ac:dyDescent="0.2">
      <c r="J1617" s="361"/>
      <c r="K1617" s="360"/>
      <c r="L1617" s="343"/>
      <c r="M1617" s="343"/>
      <c r="N1617" s="170"/>
      <c r="O1617" s="170"/>
      <c r="P1617" s="170"/>
      <c r="Q1617" s="170"/>
      <c r="R1617" s="170"/>
      <c r="S1617" s="170"/>
      <c r="T1617" s="327">
        <v>1616</v>
      </c>
      <c r="U1617" s="373" t="s">
        <v>1694</v>
      </c>
      <c r="V1617" s="376">
        <v>3</v>
      </c>
      <c r="X1617" s="270"/>
      <c r="Y1617" s="270"/>
      <c r="Z1617" s="376">
        <v>3</v>
      </c>
      <c r="AB1617" s="83"/>
      <c r="AC1617" s="83"/>
      <c r="AD1617" s="83"/>
      <c r="AE1617" s="83"/>
      <c r="AF1617" s="83"/>
      <c r="AG1617" s="83"/>
      <c r="AH1617" s="83"/>
      <c r="AI1617" s="83"/>
      <c r="AJ1617" s="83"/>
      <c r="AK1617" s="83"/>
      <c r="AL1617" s="83"/>
      <c r="AM1617" s="83"/>
      <c r="AN1617" s="83"/>
      <c r="AO1617" s="83"/>
      <c r="AP1617" s="83"/>
      <c r="AQ1617" s="83"/>
      <c r="AR1617" s="83"/>
      <c r="AS1617" s="83"/>
      <c r="AT1617" s="83"/>
      <c r="AU1617" s="83"/>
      <c r="AV1617" s="83"/>
      <c r="AW1617" s="83"/>
      <c r="AX1617" s="83"/>
      <c r="AY1617" s="83"/>
      <c r="AZ1617" s="83"/>
      <c r="BA1617" s="83"/>
      <c r="BB1617" s="83"/>
    </row>
    <row r="1618" spans="10:54" s="228" customFormat="1" x14ac:dyDescent="0.2">
      <c r="J1618" s="361"/>
      <c r="K1618" s="360"/>
      <c r="L1618" s="343"/>
      <c r="M1618" s="343"/>
      <c r="N1618" s="170"/>
      <c r="O1618" s="170"/>
      <c r="P1618" s="170"/>
      <c r="Q1618" s="170"/>
      <c r="R1618" s="170"/>
      <c r="S1618" s="170"/>
      <c r="T1618" s="327">
        <v>1617</v>
      </c>
      <c r="U1618" s="373" t="s">
        <v>1695</v>
      </c>
      <c r="V1618" s="376">
        <v>3</v>
      </c>
      <c r="X1618" s="270"/>
      <c r="Y1618" s="270"/>
      <c r="Z1618" s="376">
        <v>3</v>
      </c>
      <c r="AB1618" s="83"/>
      <c r="AC1618" s="83"/>
      <c r="AD1618" s="83"/>
      <c r="AE1618" s="83"/>
      <c r="AF1618" s="83"/>
      <c r="AG1618" s="83"/>
      <c r="AH1618" s="83"/>
      <c r="AI1618" s="83"/>
      <c r="AJ1618" s="83"/>
      <c r="AK1618" s="83"/>
      <c r="AL1618" s="83"/>
      <c r="AM1618" s="83"/>
      <c r="AN1618" s="83"/>
      <c r="AO1618" s="83"/>
      <c r="AP1618" s="83"/>
      <c r="AQ1618" s="83"/>
      <c r="AR1618" s="83"/>
      <c r="AS1618" s="83"/>
      <c r="AT1618" s="83"/>
      <c r="AU1618" s="83"/>
      <c r="AV1618" s="83"/>
      <c r="AW1618" s="83"/>
      <c r="AX1618" s="83"/>
      <c r="AY1618" s="83"/>
      <c r="AZ1618" s="83"/>
      <c r="BA1618" s="83"/>
      <c r="BB1618" s="83"/>
    </row>
    <row r="1619" spans="10:54" s="228" customFormat="1" x14ac:dyDescent="0.2">
      <c r="J1619" s="361"/>
      <c r="K1619" s="360"/>
      <c r="L1619" s="343"/>
      <c r="M1619" s="343"/>
      <c r="N1619" s="170"/>
      <c r="O1619" s="170"/>
      <c r="P1619" s="170"/>
      <c r="Q1619" s="170"/>
      <c r="R1619" s="170"/>
      <c r="S1619" s="170"/>
      <c r="T1619" s="327">
        <v>1618</v>
      </c>
      <c r="U1619" s="373" t="s">
        <v>1696</v>
      </c>
      <c r="V1619" s="376">
        <v>3</v>
      </c>
      <c r="X1619" s="270"/>
      <c r="Y1619" s="270"/>
      <c r="Z1619" s="376">
        <v>3</v>
      </c>
      <c r="AB1619" s="83"/>
      <c r="AC1619" s="83"/>
      <c r="AD1619" s="83"/>
      <c r="AE1619" s="83"/>
      <c r="AF1619" s="83"/>
      <c r="AG1619" s="83"/>
      <c r="AH1619" s="83"/>
      <c r="AI1619" s="83"/>
      <c r="AJ1619" s="83"/>
      <c r="AK1619" s="83"/>
      <c r="AL1619" s="83"/>
      <c r="AM1619" s="83"/>
      <c r="AN1619" s="83"/>
      <c r="AO1619" s="83"/>
      <c r="AP1619" s="83"/>
      <c r="AQ1619" s="83"/>
      <c r="AR1619" s="83"/>
      <c r="AS1619" s="83"/>
      <c r="AT1619" s="83"/>
      <c r="AU1619" s="83"/>
      <c r="AV1619" s="83"/>
      <c r="AW1619" s="83"/>
      <c r="AX1619" s="83"/>
      <c r="AY1619" s="83"/>
      <c r="AZ1619" s="83"/>
      <c r="BA1619" s="83"/>
      <c r="BB1619" s="83"/>
    </row>
    <row r="1620" spans="10:54" s="228" customFormat="1" x14ac:dyDescent="0.2">
      <c r="J1620" s="361"/>
      <c r="K1620" s="360"/>
      <c r="L1620" s="343"/>
      <c r="M1620" s="343"/>
      <c r="N1620" s="170"/>
      <c r="O1620" s="170"/>
      <c r="P1620" s="170"/>
      <c r="Q1620" s="170"/>
      <c r="R1620" s="170"/>
      <c r="S1620" s="170"/>
      <c r="T1620" s="327">
        <v>1619</v>
      </c>
      <c r="U1620" s="373" t="s">
        <v>1697</v>
      </c>
      <c r="V1620" s="376">
        <v>3</v>
      </c>
      <c r="X1620" s="270"/>
      <c r="Y1620" s="270"/>
      <c r="Z1620" s="376">
        <v>3</v>
      </c>
      <c r="AB1620" s="83"/>
      <c r="AC1620" s="83"/>
      <c r="AD1620" s="83"/>
      <c r="AE1620" s="83"/>
      <c r="AF1620" s="83"/>
      <c r="AG1620" s="83"/>
      <c r="AH1620" s="83"/>
      <c r="AI1620" s="83"/>
      <c r="AJ1620" s="83"/>
      <c r="AK1620" s="83"/>
      <c r="AL1620" s="83"/>
      <c r="AM1620" s="83"/>
      <c r="AN1620" s="83"/>
      <c r="AO1620" s="83"/>
      <c r="AP1620" s="83"/>
      <c r="AQ1620" s="83"/>
      <c r="AR1620" s="83"/>
      <c r="AS1620" s="83"/>
      <c r="AT1620" s="83"/>
      <c r="AU1620" s="83"/>
      <c r="AV1620" s="83"/>
      <c r="AW1620" s="83"/>
      <c r="AX1620" s="83"/>
      <c r="AY1620" s="83"/>
      <c r="AZ1620" s="83"/>
      <c r="BA1620" s="83"/>
      <c r="BB1620" s="83"/>
    </row>
    <row r="1621" spans="10:54" s="228" customFormat="1" x14ac:dyDescent="0.2">
      <c r="J1621" s="361"/>
      <c r="K1621" s="360"/>
      <c r="L1621" s="343"/>
      <c r="M1621" s="343"/>
      <c r="N1621" s="170"/>
      <c r="O1621" s="170"/>
      <c r="P1621" s="170"/>
      <c r="Q1621" s="170"/>
      <c r="R1621" s="170"/>
      <c r="S1621" s="170"/>
      <c r="T1621" s="327">
        <v>1620</v>
      </c>
      <c r="U1621" s="373" t="s">
        <v>1698</v>
      </c>
      <c r="V1621" s="376">
        <v>3</v>
      </c>
      <c r="X1621" s="270"/>
      <c r="Y1621" s="270"/>
      <c r="Z1621" s="376">
        <v>3</v>
      </c>
      <c r="AB1621" s="83"/>
      <c r="AC1621" s="83"/>
      <c r="AD1621" s="83"/>
      <c r="AE1621" s="83"/>
      <c r="AF1621" s="83"/>
      <c r="AG1621" s="83"/>
      <c r="AH1621" s="83"/>
      <c r="AI1621" s="83"/>
      <c r="AJ1621" s="83"/>
      <c r="AK1621" s="83"/>
      <c r="AL1621" s="83"/>
      <c r="AM1621" s="83"/>
      <c r="AN1621" s="83"/>
      <c r="AO1621" s="83"/>
      <c r="AP1621" s="83"/>
      <c r="AQ1621" s="83"/>
      <c r="AR1621" s="83"/>
      <c r="AS1621" s="83"/>
      <c r="AT1621" s="83"/>
      <c r="AU1621" s="83"/>
      <c r="AV1621" s="83"/>
      <c r="AW1621" s="83"/>
      <c r="AX1621" s="83"/>
      <c r="AY1621" s="83"/>
      <c r="AZ1621" s="83"/>
      <c r="BA1621" s="83"/>
      <c r="BB1621" s="83"/>
    </row>
    <row r="1622" spans="10:54" s="228" customFormat="1" x14ac:dyDescent="0.2">
      <c r="J1622" s="361"/>
      <c r="K1622" s="360"/>
      <c r="L1622" s="343"/>
      <c r="M1622" s="343"/>
      <c r="N1622" s="170"/>
      <c r="O1622" s="170"/>
      <c r="P1622" s="170"/>
      <c r="Q1622" s="170"/>
      <c r="R1622" s="170"/>
      <c r="S1622" s="170"/>
      <c r="T1622" s="327">
        <v>1621</v>
      </c>
      <c r="U1622" s="373" t="s">
        <v>1699</v>
      </c>
      <c r="V1622" s="376">
        <v>3</v>
      </c>
      <c r="X1622" s="270"/>
      <c r="Y1622" s="270"/>
      <c r="Z1622" s="376">
        <v>3</v>
      </c>
      <c r="AB1622" s="83"/>
      <c r="AC1622" s="83"/>
      <c r="AD1622" s="83"/>
      <c r="AE1622" s="83"/>
      <c r="AF1622" s="83"/>
      <c r="AG1622" s="83"/>
      <c r="AH1622" s="83"/>
      <c r="AI1622" s="83"/>
      <c r="AJ1622" s="83"/>
      <c r="AK1622" s="83"/>
      <c r="AL1622" s="83"/>
      <c r="AM1622" s="83"/>
      <c r="AN1622" s="83"/>
      <c r="AO1622" s="83"/>
      <c r="AP1622" s="83"/>
      <c r="AQ1622" s="83"/>
      <c r="AR1622" s="83"/>
      <c r="AS1622" s="83"/>
      <c r="AT1622" s="83"/>
      <c r="AU1622" s="83"/>
      <c r="AV1622" s="83"/>
      <c r="AW1622" s="83"/>
      <c r="AX1622" s="83"/>
      <c r="AY1622" s="83"/>
      <c r="AZ1622" s="83"/>
      <c r="BA1622" s="83"/>
      <c r="BB1622" s="83"/>
    </row>
    <row r="1623" spans="10:54" s="228" customFormat="1" x14ac:dyDescent="0.2">
      <c r="J1623" s="361"/>
      <c r="K1623" s="360"/>
      <c r="L1623" s="343"/>
      <c r="M1623" s="343"/>
      <c r="N1623" s="170"/>
      <c r="O1623" s="170"/>
      <c r="P1623" s="170"/>
      <c r="Q1623" s="170"/>
      <c r="R1623" s="170"/>
      <c r="S1623" s="170"/>
      <c r="T1623" s="327">
        <v>1622</v>
      </c>
      <c r="U1623" s="373" t="s">
        <v>1700</v>
      </c>
      <c r="V1623" s="376">
        <v>3</v>
      </c>
      <c r="X1623" s="270"/>
      <c r="Y1623" s="270"/>
      <c r="Z1623" s="376">
        <v>3</v>
      </c>
      <c r="AB1623" s="83"/>
      <c r="AC1623" s="83"/>
      <c r="AD1623" s="83"/>
      <c r="AE1623" s="83"/>
      <c r="AF1623" s="83"/>
      <c r="AG1623" s="83"/>
      <c r="AH1623" s="83"/>
      <c r="AI1623" s="83"/>
      <c r="AJ1623" s="83"/>
      <c r="AK1623" s="83"/>
      <c r="AL1623" s="83"/>
      <c r="AM1623" s="83"/>
      <c r="AN1623" s="83"/>
      <c r="AO1623" s="83"/>
      <c r="AP1623" s="83"/>
      <c r="AQ1623" s="83"/>
      <c r="AR1623" s="83"/>
      <c r="AS1623" s="83"/>
      <c r="AT1623" s="83"/>
      <c r="AU1623" s="83"/>
      <c r="AV1623" s="83"/>
      <c r="AW1623" s="83"/>
      <c r="AX1623" s="83"/>
      <c r="AY1623" s="83"/>
      <c r="AZ1623" s="83"/>
      <c r="BA1623" s="83"/>
      <c r="BB1623" s="83"/>
    </row>
    <row r="1624" spans="10:54" s="228" customFormat="1" x14ac:dyDescent="0.2">
      <c r="J1624" s="361"/>
      <c r="K1624" s="360"/>
      <c r="L1624" s="343"/>
      <c r="M1624" s="343"/>
      <c r="N1624" s="170"/>
      <c r="O1624" s="170"/>
      <c r="P1624" s="170"/>
      <c r="Q1624" s="170"/>
      <c r="R1624" s="170"/>
      <c r="S1624" s="170"/>
      <c r="T1624" s="327">
        <v>1623</v>
      </c>
      <c r="U1624" s="373" t="s">
        <v>1701</v>
      </c>
      <c r="V1624" s="376">
        <v>3</v>
      </c>
      <c r="X1624" s="270"/>
      <c r="Y1624" s="270"/>
      <c r="Z1624" s="376">
        <v>3</v>
      </c>
      <c r="AB1624" s="83"/>
      <c r="AC1624" s="83"/>
      <c r="AD1624" s="83"/>
      <c r="AE1624" s="83"/>
      <c r="AF1624" s="83"/>
      <c r="AG1624" s="83"/>
      <c r="AH1624" s="83"/>
      <c r="AI1624" s="83"/>
      <c r="AJ1624" s="83"/>
      <c r="AK1624" s="83"/>
      <c r="AL1624" s="83"/>
      <c r="AM1624" s="83"/>
      <c r="AN1624" s="83"/>
      <c r="AO1624" s="83"/>
      <c r="AP1624" s="83"/>
      <c r="AQ1624" s="83"/>
      <c r="AR1624" s="83"/>
      <c r="AS1624" s="83"/>
      <c r="AT1624" s="83"/>
      <c r="AU1624" s="83"/>
      <c r="AV1624" s="83"/>
      <c r="AW1624" s="83"/>
      <c r="AX1624" s="83"/>
      <c r="AY1624" s="83"/>
      <c r="AZ1624" s="83"/>
      <c r="BA1624" s="83"/>
      <c r="BB1624" s="83"/>
    </row>
    <row r="1625" spans="10:54" s="228" customFormat="1" x14ac:dyDescent="0.2">
      <c r="J1625" s="361"/>
      <c r="K1625" s="360"/>
      <c r="L1625" s="343"/>
      <c r="M1625" s="343"/>
      <c r="N1625" s="170"/>
      <c r="O1625" s="170"/>
      <c r="P1625" s="170"/>
      <c r="Q1625" s="170"/>
      <c r="R1625" s="170"/>
      <c r="S1625" s="170"/>
      <c r="T1625" s="327">
        <v>1624</v>
      </c>
      <c r="U1625" s="373" t="s">
        <v>1702</v>
      </c>
      <c r="V1625" s="376">
        <v>3</v>
      </c>
      <c r="X1625" s="270"/>
      <c r="Y1625" s="270"/>
      <c r="Z1625" s="376">
        <v>3</v>
      </c>
      <c r="AB1625" s="83"/>
      <c r="AC1625" s="83"/>
      <c r="AD1625" s="83"/>
      <c r="AE1625" s="83"/>
      <c r="AF1625" s="83"/>
      <c r="AG1625" s="83"/>
      <c r="AH1625" s="83"/>
      <c r="AI1625" s="83"/>
      <c r="AJ1625" s="83"/>
      <c r="AK1625" s="83"/>
      <c r="AL1625" s="83"/>
      <c r="AM1625" s="83"/>
      <c r="AN1625" s="83"/>
      <c r="AO1625" s="83"/>
      <c r="AP1625" s="83"/>
      <c r="AQ1625" s="83"/>
      <c r="AR1625" s="83"/>
      <c r="AS1625" s="83"/>
      <c r="AT1625" s="83"/>
      <c r="AU1625" s="83"/>
      <c r="AV1625" s="83"/>
      <c r="AW1625" s="83"/>
      <c r="AX1625" s="83"/>
      <c r="AY1625" s="83"/>
      <c r="AZ1625" s="83"/>
      <c r="BA1625" s="83"/>
      <c r="BB1625" s="83"/>
    </row>
    <row r="1626" spans="10:54" s="228" customFormat="1" x14ac:dyDescent="0.2">
      <c r="J1626" s="361"/>
      <c r="K1626" s="360"/>
      <c r="L1626" s="343"/>
      <c r="M1626" s="343"/>
      <c r="N1626" s="170"/>
      <c r="O1626" s="170"/>
      <c r="P1626" s="170"/>
      <c r="Q1626" s="170"/>
      <c r="R1626" s="170"/>
      <c r="S1626" s="170"/>
      <c r="T1626" s="327">
        <v>1625</v>
      </c>
      <c r="U1626" s="373" t="s">
        <v>1703</v>
      </c>
      <c r="V1626" s="376">
        <v>3</v>
      </c>
      <c r="X1626" s="270"/>
      <c r="Y1626" s="270"/>
      <c r="Z1626" s="376">
        <v>3</v>
      </c>
      <c r="AB1626" s="83"/>
      <c r="AC1626" s="83"/>
      <c r="AD1626" s="83"/>
      <c r="AE1626" s="83"/>
      <c r="AF1626" s="83"/>
      <c r="AG1626" s="83"/>
      <c r="AH1626" s="83"/>
      <c r="AI1626" s="83"/>
      <c r="AJ1626" s="83"/>
      <c r="AK1626" s="83"/>
      <c r="AL1626" s="83"/>
      <c r="AM1626" s="83"/>
      <c r="AN1626" s="83"/>
      <c r="AO1626" s="83"/>
      <c r="AP1626" s="83"/>
      <c r="AQ1626" s="83"/>
      <c r="AR1626" s="83"/>
      <c r="AS1626" s="83"/>
      <c r="AT1626" s="83"/>
      <c r="AU1626" s="83"/>
      <c r="AV1626" s="83"/>
      <c r="AW1626" s="83"/>
      <c r="AX1626" s="83"/>
      <c r="AY1626" s="83"/>
      <c r="AZ1626" s="83"/>
      <c r="BA1626" s="83"/>
      <c r="BB1626" s="83"/>
    </row>
    <row r="1627" spans="10:54" s="228" customFormat="1" x14ac:dyDescent="0.2">
      <c r="J1627" s="361"/>
      <c r="K1627" s="360"/>
      <c r="L1627" s="343"/>
      <c r="M1627" s="343"/>
      <c r="N1627" s="170"/>
      <c r="O1627" s="170"/>
      <c r="P1627" s="170"/>
      <c r="Q1627" s="170"/>
      <c r="R1627" s="170"/>
      <c r="S1627" s="170"/>
      <c r="T1627" s="327">
        <v>1626</v>
      </c>
      <c r="U1627" s="373" t="s">
        <v>1704</v>
      </c>
      <c r="V1627" s="376">
        <v>3</v>
      </c>
      <c r="X1627" s="270"/>
      <c r="Y1627" s="270"/>
      <c r="Z1627" s="376">
        <v>3</v>
      </c>
      <c r="AB1627" s="83"/>
      <c r="AC1627" s="83"/>
      <c r="AD1627" s="83"/>
      <c r="AE1627" s="83"/>
      <c r="AF1627" s="83"/>
      <c r="AG1627" s="83"/>
      <c r="AH1627" s="83"/>
      <c r="AI1627" s="83"/>
      <c r="AJ1627" s="83"/>
      <c r="AK1627" s="83"/>
      <c r="AL1627" s="83"/>
      <c r="AM1627" s="83"/>
      <c r="AN1627" s="83"/>
      <c r="AO1627" s="83"/>
      <c r="AP1627" s="83"/>
      <c r="AQ1627" s="83"/>
      <c r="AR1627" s="83"/>
      <c r="AS1627" s="83"/>
      <c r="AT1627" s="83"/>
      <c r="AU1627" s="83"/>
      <c r="AV1627" s="83"/>
      <c r="AW1627" s="83"/>
      <c r="AX1627" s="83"/>
      <c r="AY1627" s="83"/>
      <c r="AZ1627" s="83"/>
      <c r="BA1627" s="83"/>
      <c r="BB1627" s="83"/>
    </row>
    <row r="1628" spans="10:54" s="228" customFormat="1" x14ac:dyDescent="0.2">
      <c r="J1628" s="361"/>
      <c r="K1628" s="360"/>
      <c r="L1628" s="343"/>
      <c r="M1628" s="343"/>
      <c r="N1628" s="170"/>
      <c r="O1628" s="170"/>
      <c r="P1628" s="170"/>
      <c r="Q1628" s="170"/>
      <c r="R1628" s="170"/>
      <c r="S1628" s="170"/>
      <c r="T1628" s="327">
        <v>1627</v>
      </c>
      <c r="U1628" s="373" t="s">
        <v>1705</v>
      </c>
      <c r="V1628" s="376">
        <v>3</v>
      </c>
      <c r="X1628" s="270"/>
      <c r="Y1628" s="270"/>
      <c r="Z1628" s="376">
        <v>3</v>
      </c>
      <c r="AB1628" s="83"/>
      <c r="AC1628" s="83"/>
      <c r="AD1628" s="83"/>
      <c r="AE1628" s="83"/>
      <c r="AF1628" s="83"/>
      <c r="AG1628" s="83"/>
      <c r="AH1628" s="83"/>
      <c r="AI1628" s="83"/>
      <c r="AJ1628" s="83"/>
      <c r="AK1628" s="83"/>
      <c r="AL1628" s="83"/>
      <c r="AM1628" s="83"/>
      <c r="AN1628" s="83"/>
      <c r="AO1628" s="83"/>
      <c r="AP1628" s="83"/>
      <c r="AQ1628" s="83"/>
      <c r="AR1628" s="83"/>
      <c r="AS1628" s="83"/>
      <c r="AT1628" s="83"/>
      <c r="AU1628" s="83"/>
      <c r="AV1628" s="83"/>
      <c r="AW1628" s="83"/>
      <c r="AX1628" s="83"/>
      <c r="AY1628" s="83"/>
      <c r="AZ1628" s="83"/>
      <c r="BA1628" s="83"/>
      <c r="BB1628" s="83"/>
    </row>
    <row r="1629" spans="10:54" s="228" customFormat="1" x14ac:dyDescent="0.2">
      <c r="J1629" s="361"/>
      <c r="K1629" s="360"/>
      <c r="L1629" s="343"/>
      <c r="M1629" s="343"/>
      <c r="N1629" s="170"/>
      <c r="O1629" s="170"/>
      <c r="P1629" s="170"/>
      <c r="Q1629" s="170"/>
      <c r="R1629" s="170"/>
      <c r="S1629" s="170"/>
      <c r="T1629" s="327">
        <v>1628</v>
      </c>
      <c r="U1629" s="373" t="s">
        <v>1706</v>
      </c>
      <c r="V1629" s="376">
        <v>3</v>
      </c>
      <c r="X1629" s="270"/>
      <c r="Y1629" s="270"/>
      <c r="Z1629" s="376">
        <v>3</v>
      </c>
      <c r="AB1629" s="83"/>
      <c r="AC1629" s="83"/>
      <c r="AD1629" s="83"/>
      <c r="AE1629" s="83"/>
      <c r="AF1629" s="83"/>
      <c r="AG1629" s="83"/>
      <c r="AH1629" s="83"/>
      <c r="AI1629" s="83"/>
      <c r="AJ1629" s="83"/>
      <c r="AK1629" s="83"/>
      <c r="AL1629" s="83"/>
      <c r="AM1629" s="83"/>
      <c r="AN1629" s="83"/>
      <c r="AO1629" s="83"/>
      <c r="AP1629" s="83"/>
      <c r="AQ1629" s="83"/>
      <c r="AR1629" s="83"/>
      <c r="AS1629" s="83"/>
      <c r="AT1629" s="83"/>
      <c r="AU1629" s="83"/>
      <c r="AV1629" s="83"/>
      <c r="AW1629" s="83"/>
      <c r="AX1629" s="83"/>
      <c r="AY1629" s="83"/>
      <c r="AZ1629" s="83"/>
      <c r="BA1629" s="83"/>
      <c r="BB1629" s="83"/>
    </row>
    <row r="1630" spans="10:54" s="228" customFormat="1" x14ac:dyDescent="0.2">
      <c r="J1630" s="361"/>
      <c r="K1630" s="360"/>
      <c r="L1630" s="343"/>
      <c r="M1630" s="343"/>
      <c r="N1630" s="170"/>
      <c r="O1630" s="170"/>
      <c r="P1630" s="170"/>
      <c r="Q1630" s="170"/>
      <c r="R1630" s="170"/>
      <c r="S1630" s="170"/>
      <c r="T1630" s="327">
        <v>1629</v>
      </c>
      <c r="U1630" s="373" t="s">
        <v>1707</v>
      </c>
      <c r="V1630" s="376">
        <v>3</v>
      </c>
      <c r="X1630" s="270"/>
      <c r="Y1630" s="270"/>
      <c r="Z1630" s="376">
        <v>3</v>
      </c>
      <c r="AB1630" s="83"/>
      <c r="AC1630" s="83"/>
      <c r="AD1630" s="83"/>
      <c r="AE1630" s="83"/>
      <c r="AF1630" s="83"/>
      <c r="AG1630" s="83"/>
      <c r="AH1630" s="83"/>
      <c r="AI1630" s="83"/>
      <c r="AJ1630" s="83"/>
      <c r="AK1630" s="83"/>
      <c r="AL1630" s="83"/>
      <c r="AM1630" s="83"/>
      <c r="AN1630" s="83"/>
      <c r="AO1630" s="83"/>
      <c r="AP1630" s="83"/>
      <c r="AQ1630" s="83"/>
      <c r="AR1630" s="83"/>
      <c r="AS1630" s="83"/>
      <c r="AT1630" s="83"/>
      <c r="AU1630" s="83"/>
      <c r="AV1630" s="83"/>
      <c r="AW1630" s="83"/>
      <c r="AX1630" s="83"/>
      <c r="AY1630" s="83"/>
      <c r="AZ1630" s="83"/>
      <c r="BA1630" s="83"/>
      <c r="BB1630" s="83"/>
    </row>
    <row r="1631" spans="10:54" s="228" customFormat="1" x14ac:dyDescent="0.2">
      <c r="J1631" s="361"/>
      <c r="K1631" s="360"/>
      <c r="L1631" s="343"/>
      <c r="M1631" s="343"/>
      <c r="N1631" s="170"/>
      <c r="O1631" s="170"/>
      <c r="P1631" s="170"/>
      <c r="Q1631" s="170"/>
      <c r="R1631" s="170"/>
      <c r="S1631" s="170"/>
      <c r="T1631" s="327">
        <v>1630</v>
      </c>
      <c r="U1631" s="373" t="s">
        <v>1708</v>
      </c>
      <c r="V1631" s="376">
        <v>3</v>
      </c>
      <c r="X1631" s="270"/>
      <c r="Y1631" s="270"/>
      <c r="Z1631" s="376">
        <v>3</v>
      </c>
      <c r="AB1631" s="83"/>
      <c r="AC1631" s="83"/>
      <c r="AD1631" s="83"/>
      <c r="AE1631" s="83"/>
      <c r="AF1631" s="83"/>
      <c r="AG1631" s="83"/>
      <c r="AH1631" s="83"/>
      <c r="AI1631" s="83"/>
      <c r="AJ1631" s="83"/>
      <c r="AK1631" s="83"/>
      <c r="AL1631" s="83"/>
      <c r="AM1631" s="83"/>
      <c r="AN1631" s="83"/>
      <c r="AO1631" s="83"/>
      <c r="AP1631" s="83"/>
      <c r="AQ1631" s="83"/>
      <c r="AR1631" s="83"/>
      <c r="AS1631" s="83"/>
      <c r="AT1631" s="83"/>
      <c r="AU1631" s="83"/>
      <c r="AV1631" s="83"/>
      <c r="AW1631" s="83"/>
      <c r="AX1631" s="83"/>
      <c r="AY1631" s="83"/>
      <c r="AZ1631" s="83"/>
      <c r="BA1631" s="83"/>
      <c r="BB1631" s="83"/>
    </row>
    <row r="1632" spans="10:54" s="228" customFormat="1" x14ac:dyDescent="0.2">
      <c r="J1632" s="361"/>
      <c r="K1632" s="360"/>
      <c r="L1632" s="343"/>
      <c r="M1632" s="343"/>
      <c r="N1632" s="170"/>
      <c r="O1632" s="170"/>
      <c r="P1632" s="170"/>
      <c r="Q1632" s="170"/>
      <c r="R1632" s="170"/>
      <c r="S1632" s="170"/>
      <c r="T1632" s="327">
        <v>1631</v>
      </c>
      <c r="U1632" s="373" t="s">
        <v>1709</v>
      </c>
      <c r="V1632" s="376">
        <v>3</v>
      </c>
      <c r="X1632" s="270"/>
      <c r="Y1632" s="270"/>
      <c r="Z1632" s="376">
        <v>3</v>
      </c>
      <c r="AB1632" s="83"/>
      <c r="AC1632" s="83"/>
      <c r="AD1632" s="83"/>
      <c r="AE1632" s="83"/>
      <c r="AF1632" s="83"/>
      <c r="AG1632" s="83"/>
      <c r="AH1632" s="83"/>
      <c r="AI1632" s="83"/>
      <c r="AJ1632" s="83"/>
      <c r="AK1632" s="83"/>
      <c r="AL1632" s="83"/>
      <c r="AM1632" s="83"/>
      <c r="AN1632" s="83"/>
      <c r="AO1632" s="83"/>
      <c r="AP1632" s="83"/>
      <c r="AQ1632" s="83"/>
      <c r="AR1632" s="83"/>
      <c r="AS1632" s="83"/>
      <c r="AT1632" s="83"/>
      <c r="AU1632" s="83"/>
      <c r="AV1632" s="83"/>
      <c r="AW1632" s="83"/>
      <c r="AX1632" s="83"/>
      <c r="AY1632" s="83"/>
      <c r="AZ1632" s="83"/>
      <c r="BA1632" s="83"/>
      <c r="BB1632" s="83"/>
    </row>
    <row r="1633" spans="10:54" s="228" customFormat="1" x14ac:dyDescent="0.2">
      <c r="J1633" s="361"/>
      <c r="K1633" s="360"/>
      <c r="L1633" s="343"/>
      <c r="M1633" s="343"/>
      <c r="N1633" s="170"/>
      <c r="O1633" s="170"/>
      <c r="P1633" s="170"/>
      <c r="Q1633" s="170"/>
      <c r="R1633" s="170"/>
      <c r="S1633" s="170"/>
      <c r="T1633" s="327">
        <v>1632</v>
      </c>
      <c r="U1633" s="373" t="s">
        <v>1710</v>
      </c>
      <c r="V1633" s="376">
        <v>3</v>
      </c>
      <c r="X1633" s="270"/>
      <c r="Y1633" s="270"/>
      <c r="Z1633" s="376">
        <v>3</v>
      </c>
      <c r="AB1633" s="83"/>
      <c r="AC1633" s="83"/>
      <c r="AD1633" s="83"/>
      <c r="AE1633" s="83"/>
      <c r="AF1633" s="83"/>
      <c r="AG1633" s="83"/>
      <c r="AH1633" s="83"/>
      <c r="AI1633" s="83"/>
      <c r="AJ1633" s="83"/>
      <c r="AK1633" s="83"/>
      <c r="AL1633" s="83"/>
      <c r="AM1633" s="83"/>
      <c r="AN1633" s="83"/>
      <c r="AO1633" s="83"/>
      <c r="AP1633" s="83"/>
      <c r="AQ1633" s="83"/>
      <c r="AR1633" s="83"/>
      <c r="AS1633" s="83"/>
      <c r="AT1633" s="83"/>
      <c r="AU1633" s="83"/>
      <c r="AV1633" s="83"/>
      <c r="AW1633" s="83"/>
      <c r="AX1633" s="83"/>
      <c r="AY1633" s="83"/>
      <c r="AZ1633" s="83"/>
      <c r="BA1633" s="83"/>
      <c r="BB1633" s="83"/>
    </row>
    <row r="1634" spans="10:54" s="228" customFormat="1" x14ac:dyDescent="0.2">
      <c r="J1634" s="361"/>
      <c r="K1634" s="360"/>
      <c r="L1634" s="343"/>
      <c r="M1634" s="343"/>
      <c r="N1634" s="170"/>
      <c r="O1634" s="170"/>
      <c r="P1634" s="170"/>
      <c r="Q1634" s="170"/>
      <c r="R1634" s="170"/>
      <c r="S1634" s="170"/>
      <c r="T1634" s="327">
        <v>1633</v>
      </c>
      <c r="U1634" s="373" t="s">
        <v>1711</v>
      </c>
      <c r="V1634" s="376">
        <v>3</v>
      </c>
      <c r="X1634" s="270"/>
      <c r="Y1634" s="270"/>
      <c r="Z1634" s="376">
        <v>3</v>
      </c>
      <c r="AB1634" s="83"/>
      <c r="AC1634" s="83"/>
      <c r="AD1634" s="83"/>
      <c r="AE1634" s="83"/>
      <c r="AF1634" s="83"/>
      <c r="AG1634" s="83"/>
      <c r="AH1634" s="83"/>
      <c r="AI1634" s="83"/>
      <c r="AJ1634" s="83"/>
      <c r="AK1634" s="83"/>
      <c r="AL1634" s="83"/>
      <c r="AM1634" s="83"/>
      <c r="AN1634" s="83"/>
      <c r="AO1634" s="83"/>
      <c r="AP1634" s="83"/>
      <c r="AQ1634" s="83"/>
      <c r="AR1634" s="83"/>
      <c r="AS1634" s="83"/>
      <c r="AT1634" s="83"/>
      <c r="AU1634" s="83"/>
      <c r="AV1634" s="83"/>
      <c r="AW1634" s="83"/>
      <c r="AX1634" s="83"/>
      <c r="AY1634" s="83"/>
      <c r="AZ1634" s="83"/>
      <c r="BA1634" s="83"/>
      <c r="BB1634" s="83"/>
    </row>
    <row r="1635" spans="10:54" s="228" customFormat="1" x14ac:dyDescent="0.2">
      <c r="J1635" s="361"/>
      <c r="K1635" s="360"/>
      <c r="L1635" s="343"/>
      <c r="M1635" s="343"/>
      <c r="N1635" s="170"/>
      <c r="O1635" s="170"/>
      <c r="P1635" s="170"/>
      <c r="Q1635" s="170"/>
      <c r="R1635" s="170"/>
      <c r="S1635" s="170"/>
      <c r="T1635" s="327">
        <v>1634</v>
      </c>
      <c r="U1635" s="373" t="s">
        <v>1712</v>
      </c>
      <c r="V1635" s="376">
        <v>3</v>
      </c>
      <c r="X1635" s="270"/>
      <c r="Y1635" s="270"/>
      <c r="Z1635" s="376">
        <v>3</v>
      </c>
      <c r="AB1635" s="83"/>
      <c r="AC1635" s="83"/>
      <c r="AD1635" s="83"/>
      <c r="AE1635" s="83"/>
      <c r="AF1635" s="83"/>
      <c r="AG1635" s="83"/>
      <c r="AH1635" s="83"/>
      <c r="AI1635" s="83"/>
      <c r="AJ1635" s="83"/>
      <c r="AK1635" s="83"/>
      <c r="AL1635" s="83"/>
      <c r="AM1635" s="83"/>
      <c r="AN1635" s="83"/>
      <c r="AO1635" s="83"/>
      <c r="AP1635" s="83"/>
      <c r="AQ1635" s="83"/>
      <c r="AR1635" s="83"/>
      <c r="AS1635" s="83"/>
      <c r="AT1635" s="83"/>
      <c r="AU1635" s="83"/>
      <c r="AV1635" s="83"/>
      <c r="AW1635" s="83"/>
      <c r="AX1635" s="83"/>
      <c r="AY1635" s="83"/>
      <c r="AZ1635" s="83"/>
      <c r="BA1635" s="83"/>
      <c r="BB1635" s="83"/>
    </row>
    <row r="1636" spans="10:54" s="228" customFormat="1" x14ac:dyDescent="0.2">
      <c r="J1636" s="361"/>
      <c r="K1636" s="360"/>
      <c r="L1636" s="343"/>
      <c r="M1636" s="343"/>
      <c r="N1636" s="170"/>
      <c r="O1636" s="170"/>
      <c r="P1636" s="170"/>
      <c r="Q1636" s="170"/>
      <c r="R1636" s="170"/>
      <c r="S1636" s="170"/>
      <c r="T1636" s="327">
        <v>1635</v>
      </c>
      <c r="U1636" s="373" t="s">
        <v>1713</v>
      </c>
      <c r="V1636" s="376">
        <v>3</v>
      </c>
      <c r="X1636" s="270"/>
      <c r="Y1636" s="270"/>
      <c r="Z1636" s="376">
        <v>3</v>
      </c>
      <c r="AB1636" s="83"/>
      <c r="AC1636" s="83"/>
      <c r="AD1636" s="83"/>
      <c r="AE1636" s="83"/>
      <c r="AF1636" s="83"/>
      <c r="AG1636" s="83"/>
      <c r="AH1636" s="83"/>
      <c r="AI1636" s="83"/>
      <c r="AJ1636" s="83"/>
      <c r="AK1636" s="83"/>
      <c r="AL1636" s="83"/>
      <c r="AM1636" s="83"/>
      <c r="AN1636" s="83"/>
      <c r="AO1636" s="83"/>
      <c r="AP1636" s="83"/>
      <c r="AQ1636" s="83"/>
      <c r="AR1636" s="83"/>
      <c r="AS1636" s="83"/>
      <c r="AT1636" s="83"/>
      <c r="AU1636" s="83"/>
      <c r="AV1636" s="83"/>
      <c r="AW1636" s="83"/>
      <c r="AX1636" s="83"/>
      <c r="AY1636" s="83"/>
      <c r="AZ1636" s="83"/>
      <c r="BA1636" s="83"/>
      <c r="BB1636" s="83"/>
    </row>
    <row r="1637" spans="10:54" s="228" customFormat="1" x14ac:dyDescent="0.2">
      <c r="J1637" s="361"/>
      <c r="K1637" s="360"/>
      <c r="L1637" s="343"/>
      <c r="M1637" s="343"/>
      <c r="N1637" s="170"/>
      <c r="O1637" s="170"/>
      <c r="P1637" s="170"/>
      <c r="Q1637" s="170"/>
      <c r="R1637" s="170"/>
      <c r="S1637" s="170"/>
      <c r="T1637" s="327">
        <v>1636</v>
      </c>
      <c r="U1637" s="373" t="s">
        <v>1714</v>
      </c>
      <c r="V1637" s="376">
        <v>3</v>
      </c>
      <c r="X1637" s="270"/>
      <c r="Y1637" s="270"/>
      <c r="Z1637" s="376">
        <v>3</v>
      </c>
      <c r="AB1637" s="83"/>
      <c r="AC1637" s="83"/>
      <c r="AD1637" s="83"/>
      <c r="AE1637" s="83"/>
      <c r="AF1637" s="83"/>
      <c r="AG1637" s="83"/>
      <c r="AH1637" s="83"/>
      <c r="AI1637" s="83"/>
      <c r="AJ1637" s="83"/>
      <c r="AK1637" s="83"/>
      <c r="AL1637" s="83"/>
      <c r="AM1637" s="83"/>
      <c r="AN1637" s="83"/>
      <c r="AO1637" s="83"/>
      <c r="AP1637" s="83"/>
      <c r="AQ1637" s="83"/>
      <c r="AR1637" s="83"/>
      <c r="AS1637" s="83"/>
      <c r="AT1637" s="83"/>
      <c r="AU1637" s="83"/>
      <c r="AV1637" s="83"/>
      <c r="AW1637" s="83"/>
      <c r="AX1637" s="83"/>
      <c r="AY1637" s="83"/>
      <c r="AZ1637" s="83"/>
      <c r="BA1637" s="83"/>
      <c r="BB1637" s="83"/>
    </row>
    <row r="1638" spans="10:54" s="228" customFormat="1" x14ac:dyDescent="0.2">
      <c r="J1638" s="361"/>
      <c r="K1638" s="360"/>
      <c r="L1638" s="343"/>
      <c r="M1638" s="343"/>
      <c r="N1638" s="170"/>
      <c r="O1638" s="170"/>
      <c r="P1638" s="170"/>
      <c r="Q1638" s="170"/>
      <c r="R1638" s="170"/>
      <c r="S1638" s="170"/>
      <c r="T1638" s="327">
        <v>1637</v>
      </c>
      <c r="U1638" s="373" t="s">
        <v>1715</v>
      </c>
      <c r="V1638" s="376">
        <v>3</v>
      </c>
      <c r="X1638" s="270"/>
      <c r="Y1638" s="270"/>
      <c r="Z1638" s="376">
        <v>3</v>
      </c>
      <c r="AB1638" s="83"/>
      <c r="AC1638" s="83"/>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row>
    <row r="1639" spans="10:54" s="228" customFormat="1" x14ac:dyDescent="0.2">
      <c r="J1639" s="361"/>
      <c r="K1639" s="360"/>
      <c r="L1639" s="343"/>
      <c r="M1639" s="343"/>
      <c r="N1639" s="170"/>
      <c r="O1639" s="170"/>
      <c r="P1639" s="170"/>
      <c r="Q1639" s="170"/>
      <c r="R1639" s="170"/>
      <c r="S1639" s="170"/>
      <c r="T1639" s="327">
        <v>1638</v>
      </c>
      <c r="U1639" s="373" t="s">
        <v>1716</v>
      </c>
      <c r="V1639" s="376">
        <v>3</v>
      </c>
      <c r="X1639" s="270"/>
      <c r="Y1639" s="270"/>
      <c r="Z1639" s="376">
        <v>3</v>
      </c>
      <c r="AB1639" s="83"/>
      <c r="AC1639" s="83"/>
      <c r="AD1639" s="83"/>
      <c r="AE1639" s="83"/>
      <c r="AF1639" s="83"/>
      <c r="AG1639" s="83"/>
      <c r="AH1639" s="83"/>
      <c r="AI1639" s="83"/>
      <c r="AJ1639" s="83"/>
      <c r="AK1639" s="83"/>
      <c r="AL1639" s="83"/>
      <c r="AM1639" s="83"/>
      <c r="AN1639" s="83"/>
      <c r="AO1639" s="83"/>
      <c r="AP1639" s="83"/>
      <c r="AQ1639" s="83"/>
      <c r="AR1639" s="83"/>
      <c r="AS1639" s="83"/>
      <c r="AT1639" s="83"/>
      <c r="AU1639" s="83"/>
      <c r="AV1639" s="83"/>
      <c r="AW1639" s="83"/>
      <c r="AX1639" s="83"/>
      <c r="AY1639" s="83"/>
      <c r="AZ1639" s="83"/>
      <c r="BA1639" s="83"/>
      <c r="BB1639" s="83"/>
    </row>
    <row r="1640" spans="10:54" s="228" customFormat="1" x14ac:dyDescent="0.2">
      <c r="J1640" s="361"/>
      <c r="K1640" s="360"/>
      <c r="L1640" s="343"/>
      <c r="M1640" s="343"/>
      <c r="N1640" s="170"/>
      <c r="O1640" s="170"/>
      <c r="P1640" s="170"/>
      <c r="Q1640" s="170"/>
      <c r="R1640" s="170"/>
      <c r="S1640" s="170"/>
      <c r="T1640" s="327">
        <v>1639</v>
      </c>
      <c r="U1640" s="373" t="s">
        <v>1717</v>
      </c>
      <c r="V1640" s="376">
        <v>3</v>
      </c>
      <c r="X1640" s="270"/>
      <c r="Y1640" s="270"/>
      <c r="Z1640" s="376">
        <v>3</v>
      </c>
      <c r="AB1640" s="83"/>
      <c r="AC1640" s="83"/>
      <c r="AD1640" s="83"/>
      <c r="AE1640" s="83"/>
      <c r="AF1640" s="83"/>
      <c r="AG1640" s="83"/>
      <c r="AH1640" s="83"/>
      <c r="AI1640" s="83"/>
      <c r="AJ1640" s="83"/>
      <c r="AK1640" s="83"/>
      <c r="AL1640" s="83"/>
      <c r="AM1640" s="83"/>
      <c r="AN1640" s="83"/>
      <c r="AO1640" s="83"/>
      <c r="AP1640" s="83"/>
      <c r="AQ1640" s="83"/>
      <c r="AR1640" s="83"/>
      <c r="AS1640" s="83"/>
      <c r="AT1640" s="83"/>
      <c r="AU1640" s="83"/>
      <c r="AV1640" s="83"/>
      <c r="AW1640" s="83"/>
      <c r="AX1640" s="83"/>
      <c r="AY1640" s="83"/>
      <c r="AZ1640" s="83"/>
      <c r="BA1640" s="83"/>
      <c r="BB1640" s="83"/>
    </row>
    <row r="1641" spans="10:54" s="228" customFormat="1" x14ac:dyDescent="0.2">
      <c r="J1641" s="361"/>
      <c r="K1641" s="360"/>
      <c r="L1641" s="343"/>
      <c r="M1641" s="343"/>
      <c r="N1641" s="170"/>
      <c r="O1641" s="170"/>
      <c r="P1641" s="170"/>
      <c r="Q1641" s="170"/>
      <c r="R1641" s="170"/>
      <c r="S1641" s="170"/>
      <c r="T1641" s="327">
        <v>1640</v>
      </c>
      <c r="U1641" s="373" t="s">
        <v>1718</v>
      </c>
      <c r="V1641" s="376">
        <v>3</v>
      </c>
      <c r="X1641" s="270"/>
      <c r="Y1641" s="270"/>
      <c r="Z1641" s="376">
        <v>3</v>
      </c>
      <c r="AB1641" s="83"/>
      <c r="AC1641" s="83"/>
      <c r="AD1641" s="83"/>
      <c r="AE1641" s="83"/>
      <c r="AF1641" s="83"/>
      <c r="AG1641" s="83"/>
      <c r="AH1641" s="83"/>
      <c r="AI1641" s="83"/>
      <c r="AJ1641" s="83"/>
      <c r="AK1641" s="83"/>
      <c r="AL1641" s="83"/>
      <c r="AM1641" s="83"/>
      <c r="AN1641" s="83"/>
      <c r="AO1641" s="83"/>
      <c r="AP1641" s="83"/>
      <c r="AQ1641" s="83"/>
      <c r="AR1641" s="83"/>
      <c r="AS1641" s="83"/>
      <c r="AT1641" s="83"/>
      <c r="AU1641" s="83"/>
      <c r="AV1641" s="83"/>
      <c r="AW1641" s="83"/>
      <c r="AX1641" s="83"/>
      <c r="AY1641" s="83"/>
      <c r="AZ1641" s="83"/>
      <c r="BA1641" s="83"/>
      <c r="BB1641" s="83"/>
    </row>
    <row r="1642" spans="10:54" s="228" customFormat="1" x14ac:dyDescent="0.2">
      <c r="J1642" s="361"/>
      <c r="K1642" s="360"/>
      <c r="L1642" s="343"/>
      <c r="M1642" s="343"/>
      <c r="N1642" s="170"/>
      <c r="O1642" s="170"/>
      <c r="P1642" s="170"/>
      <c r="Q1642" s="170"/>
      <c r="R1642" s="170"/>
      <c r="S1642" s="170"/>
      <c r="T1642" s="327">
        <v>1641</v>
      </c>
      <c r="U1642" s="373" t="s">
        <v>1719</v>
      </c>
      <c r="V1642" s="376">
        <v>3</v>
      </c>
      <c r="X1642" s="270"/>
      <c r="Y1642" s="270"/>
      <c r="Z1642" s="376">
        <v>3</v>
      </c>
      <c r="AB1642" s="83"/>
      <c r="AC1642" s="83"/>
      <c r="AD1642" s="83"/>
      <c r="AE1642" s="83"/>
      <c r="AF1642" s="83"/>
      <c r="AG1642" s="83"/>
      <c r="AH1642" s="83"/>
      <c r="AI1642" s="83"/>
      <c r="AJ1642" s="83"/>
      <c r="AK1642" s="83"/>
      <c r="AL1642" s="83"/>
      <c r="AM1642" s="83"/>
      <c r="AN1642" s="83"/>
      <c r="AO1642" s="83"/>
      <c r="AP1642" s="83"/>
      <c r="AQ1642" s="83"/>
      <c r="AR1642" s="83"/>
      <c r="AS1642" s="83"/>
      <c r="AT1642" s="83"/>
      <c r="AU1642" s="83"/>
      <c r="AV1642" s="83"/>
      <c r="AW1642" s="83"/>
      <c r="AX1642" s="83"/>
      <c r="AY1642" s="83"/>
      <c r="AZ1642" s="83"/>
      <c r="BA1642" s="83"/>
      <c r="BB1642" s="83"/>
    </row>
    <row r="1643" spans="10:54" s="228" customFormat="1" x14ac:dyDescent="0.2">
      <c r="J1643" s="361"/>
      <c r="K1643" s="360"/>
      <c r="L1643" s="343"/>
      <c r="M1643" s="343"/>
      <c r="N1643" s="170"/>
      <c r="O1643" s="170"/>
      <c r="P1643" s="170"/>
      <c r="Q1643" s="170"/>
      <c r="R1643" s="170"/>
      <c r="S1643" s="170"/>
      <c r="T1643" s="327">
        <v>1642</v>
      </c>
      <c r="U1643" s="373" t="s">
        <v>1720</v>
      </c>
      <c r="V1643" s="376">
        <v>3</v>
      </c>
      <c r="X1643" s="270"/>
      <c r="Y1643" s="270"/>
      <c r="Z1643" s="376">
        <v>3</v>
      </c>
      <c r="AB1643" s="83"/>
      <c r="AC1643" s="83"/>
      <c r="AD1643" s="83"/>
      <c r="AE1643" s="83"/>
      <c r="AF1643" s="83"/>
      <c r="AG1643" s="83"/>
      <c r="AH1643" s="83"/>
      <c r="AI1643" s="83"/>
      <c r="AJ1643" s="83"/>
      <c r="AK1643" s="83"/>
      <c r="AL1643" s="83"/>
      <c r="AM1643" s="83"/>
      <c r="AN1643" s="83"/>
      <c r="AO1643" s="83"/>
      <c r="AP1643" s="83"/>
      <c r="AQ1643" s="83"/>
      <c r="AR1643" s="83"/>
      <c r="AS1643" s="83"/>
      <c r="AT1643" s="83"/>
      <c r="AU1643" s="83"/>
      <c r="AV1643" s="83"/>
      <c r="AW1643" s="83"/>
      <c r="AX1643" s="83"/>
      <c r="AY1643" s="83"/>
      <c r="AZ1643" s="83"/>
      <c r="BA1643" s="83"/>
      <c r="BB1643" s="83"/>
    </row>
    <row r="1644" spans="10:54" s="228" customFormat="1" x14ac:dyDescent="0.2">
      <c r="J1644" s="361"/>
      <c r="K1644" s="360"/>
      <c r="L1644" s="343"/>
      <c r="M1644" s="343"/>
      <c r="N1644" s="170"/>
      <c r="O1644" s="170"/>
      <c r="P1644" s="170"/>
      <c r="Q1644" s="170"/>
      <c r="R1644" s="170"/>
      <c r="S1644" s="170"/>
      <c r="T1644" s="327">
        <v>1643</v>
      </c>
      <c r="U1644" s="373" t="s">
        <v>1721</v>
      </c>
      <c r="V1644" s="376">
        <v>3</v>
      </c>
      <c r="X1644" s="270"/>
      <c r="Y1644" s="270"/>
      <c r="Z1644" s="376">
        <v>3</v>
      </c>
      <c r="AB1644" s="83"/>
      <c r="AC1644" s="83"/>
      <c r="AD1644" s="83"/>
      <c r="AE1644" s="83"/>
      <c r="AF1644" s="83"/>
      <c r="AG1644" s="83"/>
      <c r="AH1644" s="83"/>
      <c r="AI1644" s="83"/>
      <c r="AJ1644" s="83"/>
      <c r="AK1644" s="83"/>
      <c r="AL1644" s="83"/>
      <c r="AM1644" s="83"/>
      <c r="AN1644" s="83"/>
      <c r="AO1644" s="83"/>
      <c r="AP1644" s="83"/>
      <c r="AQ1644" s="83"/>
      <c r="AR1644" s="83"/>
      <c r="AS1644" s="83"/>
      <c r="AT1644" s="83"/>
      <c r="AU1644" s="83"/>
      <c r="AV1644" s="83"/>
      <c r="AW1644" s="83"/>
      <c r="AX1644" s="83"/>
      <c r="AY1644" s="83"/>
      <c r="AZ1644" s="83"/>
      <c r="BA1644" s="83"/>
      <c r="BB1644" s="83"/>
    </row>
    <row r="1645" spans="10:54" s="228" customFormat="1" x14ac:dyDescent="0.2">
      <c r="J1645" s="361"/>
      <c r="K1645" s="360"/>
      <c r="L1645" s="343"/>
      <c r="M1645" s="343"/>
      <c r="N1645" s="170"/>
      <c r="O1645" s="170"/>
      <c r="P1645" s="170"/>
      <c r="Q1645" s="170"/>
      <c r="R1645" s="170"/>
      <c r="S1645" s="170"/>
      <c r="T1645" s="327">
        <v>1644</v>
      </c>
      <c r="U1645" s="373" t="s">
        <v>1722</v>
      </c>
      <c r="V1645" s="376">
        <v>3</v>
      </c>
      <c r="X1645" s="270"/>
      <c r="Y1645" s="270"/>
      <c r="Z1645" s="376">
        <v>3</v>
      </c>
      <c r="AB1645" s="83"/>
      <c r="AC1645" s="83"/>
      <c r="AD1645" s="83"/>
      <c r="AE1645" s="83"/>
      <c r="AF1645" s="83"/>
      <c r="AG1645" s="83"/>
      <c r="AH1645" s="83"/>
      <c r="AI1645" s="83"/>
      <c r="AJ1645" s="83"/>
      <c r="AK1645" s="83"/>
      <c r="AL1645" s="83"/>
      <c r="AM1645" s="83"/>
      <c r="AN1645" s="83"/>
      <c r="AO1645" s="83"/>
      <c r="AP1645" s="83"/>
      <c r="AQ1645" s="83"/>
      <c r="AR1645" s="83"/>
      <c r="AS1645" s="83"/>
      <c r="AT1645" s="83"/>
      <c r="AU1645" s="83"/>
      <c r="AV1645" s="83"/>
      <c r="AW1645" s="83"/>
      <c r="AX1645" s="83"/>
      <c r="AY1645" s="83"/>
      <c r="AZ1645" s="83"/>
      <c r="BA1645" s="83"/>
      <c r="BB1645" s="83"/>
    </row>
    <row r="1646" spans="10:54" s="228" customFormat="1" x14ac:dyDescent="0.2">
      <c r="J1646" s="361"/>
      <c r="K1646" s="360"/>
      <c r="L1646" s="343"/>
      <c r="M1646" s="343"/>
      <c r="N1646" s="170"/>
      <c r="O1646" s="170"/>
      <c r="P1646" s="170"/>
      <c r="Q1646" s="170"/>
      <c r="R1646" s="170"/>
      <c r="S1646" s="170"/>
      <c r="T1646" s="327">
        <v>1645</v>
      </c>
      <c r="U1646" s="373" t="s">
        <v>1723</v>
      </c>
      <c r="V1646" s="376">
        <v>3</v>
      </c>
      <c r="X1646" s="270"/>
      <c r="Y1646" s="270"/>
      <c r="Z1646" s="376">
        <v>3</v>
      </c>
      <c r="AB1646" s="83"/>
      <c r="AC1646" s="83"/>
      <c r="AD1646" s="83"/>
      <c r="AE1646" s="83"/>
      <c r="AF1646" s="83"/>
      <c r="AG1646" s="83"/>
      <c r="AH1646" s="83"/>
      <c r="AI1646" s="83"/>
      <c r="AJ1646" s="83"/>
      <c r="AK1646" s="83"/>
      <c r="AL1646" s="83"/>
      <c r="AM1646" s="83"/>
      <c r="AN1646" s="83"/>
      <c r="AO1646" s="83"/>
      <c r="AP1646" s="83"/>
      <c r="AQ1646" s="83"/>
      <c r="AR1646" s="83"/>
      <c r="AS1646" s="83"/>
      <c r="AT1646" s="83"/>
      <c r="AU1646" s="83"/>
      <c r="AV1646" s="83"/>
      <c r="AW1646" s="83"/>
      <c r="AX1646" s="83"/>
      <c r="AY1646" s="83"/>
      <c r="AZ1646" s="83"/>
      <c r="BA1646" s="83"/>
      <c r="BB1646" s="83"/>
    </row>
    <row r="1647" spans="10:54" s="228" customFormat="1" x14ac:dyDescent="0.2">
      <c r="J1647" s="361"/>
      <c r="K1647" s="360"/>
      <c r="L1647" s="343"/>
      <c r="M1647" s="343"/>
      <c r="N1647" s="170"/>
      <c r="O1647" s="170"/>
      <c r="P1647" s="170"/>
      <c r="Q1647" s="170"/>
      <c r="R1647" s="170"/>
      <c r="S1647" s="170"/>
      <c r="T1647" s="327">
        <v>1646</v>
      </c>
      <c r="U1647" s="373" t="s">
        <v>1724</v>
      </c>
      <c r="V1647" s="376">
        <v>3</v>
      </c>
      <c r="X1647" s="270"/>
      <c r="Y1647" s="270"/>
      <c r="Z1647" s="376">
        <v>3</v>
      </c>
      <c r="AB1647" s="83"/>
      <c r="AC1647" s="83"/>
      <c r="AD1647" s="83"/>
      <c r="AE1647" s="83"/>
      <c r="AF1647" s="83"/>
      <c r="AG1647" s="83"/>
      <c r="AH1647" s="83"/>
      <c r="AI1647" s="83"/>
      <c r="AJ1647" s="83"/>
      <c r="AK1647" s="83"/>
      <c r="AL1647" s="83"/>
      <c r="AM1647" s="83"/>
      <c r="AN1647" s="83"/>
      <c r="AO1647" s="83"/>
      <c r="AP1647" s="83"/>
      <c r="AQ1647" s="83"/>
      <c r="AR1647" s="83"/>
      <c r="AS1647" s="83"/>
      <c r="AT1647" s="83"/>
      <c r="AU1647" s="83"/>
      <c r="AV1647" s="83"/>
      <c r="AW1647" s="83"/>
      <c r="AX1647" s="83"/>
      <c r="AY1647" s="83"/>
      <c r="AZ1647" s="83"/>
      <c r="BA1647" s="83"/>
      <c r="BB1647" s="83"/>
    </row>
    <row r="1648" spans="10:54" s="228" customFormat="1" x14ac:dyDescent="0.2">
      <c r="J1648" s="361"/>
      <c r="K1648" s="360"/>
      <c r="L1648" s="343"/>
      <c r="M1648" s="343"/>
      <c r="N1648" s="170"/>
      <c r="O1648" s="170"/>
      <c r="P1648" s="170"/>
      <c r="Q1648" s="170"/>
      <c r="R1648" s="170"/>
      <c r="S1648" s="170"/>
      <c r="T1648" s="327">
        <v>1647</v>
      </c>
      <c r="U1648" s="373" t="s">
        <v>1725</v>
      </c>
      <c r="V1648" s="376">
        <v>3</v>
      </c>
      <c r="X1648" s="270"/>
      <c r="Y1648" s="270"/>
      <c r="Z1648" s="376">
        <v>3</v>
      </c>
      <c r="AB1648" s="83"/>
      <c r="AC1648" s="83"/>
      <c r="AD1648" s="83"/>
      <c r="AE1648" s="83"/>
      <c r="AF1648" s="83"/>
      <c r="AG1648" s="83"/>
      <c r="AH1648" s="83"/>
      <c r="AI1648" s="83"/>
      <c r="AJ1648" s="83"/>
      <c r="AK1648" s="83"/>
      <c r="AL1648" s="83"/>
      <c r="AM1648" s="83"/>
      <c r="AN1648" s="83"/>
      <c r="AO1648" s="83"/>
      <c r="AP1648" s="83"/>
      <c r="AQ1648" s="83"/>
      <c r="AR1648" s="83"/>
      <c r="AS1648" s="83"/>
      <c r="AT1648" s="83"/>
      <c r="AU1648" s="83"/>
      <c r="AV1648" s="83"/>
      <c r="AW1648" s="83"/>
      <c r="AX1648" s="83"/>
      <c r="AY1648" s="83"/>
      <c r="AZ1648" s="83"/>
      <c r="BA1648" s="83"/>
      <c r="BB1648" s="83"/>
    </row>
    <row r="1649" spans="10:54" s="228" customFormat="1" x14ac:dyDescent="0.2">
      <c r="J1649" s="361"/>
      <c r="K1649" s="360"/>
      <c r="L1649" s="343"/>
      <c r="M1649" s="343"/>
      <c r="N1649" s="170"/>
      <c r="O1649" s="170"/>
      <c r="P1649" s="170"/>
      <c r="Q1649" s="170"/>
      <c r="R1649" s="170"/>
      <c r="S1649" s="170"/>
      <c r="T1649" s="327">
        <v>1648</v>
      </c>
      <c r="U1649" s="373" t="s">
        <v>1726</v>
      </c>
      <c r="V1649" s="376">
        <v>3</v>
      </c>
      <c r="X1649" s="270"/>
      <c r="Y1649" s="270"/>
      <c r="Z1649" s="376">
        <v>3</v>
      </c>
      <c r="AB1649" s="83"/>
      <c r="AC1649" s="83"/>
      <c r="AD1649" s="83"/>
      <c r="AE1649" s="83"/>
      <c r="AF1649" s="83"/>
      <c r="AG1649" s="83"/>
      <c r="AH1649" s="83"/>
      <c r="AI1649" s="83"/>
      <c r="AJ1649" s="83"/>
      <c r="AK1649" s="83"/>
      <c r="AL1649" s="83"/>
      <c r="AM1649" s="83"/>
      <c r="AN1649" s="83"/>
      <c r="AO1649" s="83"/>
      <c r="AP1649" s="83"/>
      <c r="AQ1649" s="83"/>
      <c r="AR1649" s="83"/>
      <c r="AS1649" s="83"/>
      <c r="AT1649" s="83"/>
      <c r="AU1649" s="83"/>
      <c r="AV1649" s="83"/>
      <c r="AW1649" s="83"/>
      <c r="AX1649" s="83"/>
      <c r="AY1649" s="83"/>
      <c r="AZ1649" s="83"/>
      <c r="BA1649" s="83"/>
      <c r="BB1649" s="83"/>
    </row>
    <row r="1650" spans="10:54" s="228" customFormat="1" x14ac:dyDescent="0.2">
      <c r="J1650" s="361"/>
      <c r="K1650" s="360"/>
      <c r="L1650" s="343"/>
      <c r="M1650" s="343"/>
      <c r="N1650" s="170"/>
      <c r="O1650" s="170"/>
      <c r="P1650" s="170"/>
      <c r="Q1650" s="170"/>
      <c r="R1650" s="170"/>
      <c r="S1650" s="170"/>
      <c r="T1650" s="327">
        <v>1649</v>
      </c>
      <c r="U1650" s="373" t="s">
        <v>1727</v>
      </c>
      <c r="V1650" s="376">
        <v>3</v>
      </c>
      <c r="X1650" s="270"/>
      <c r="Y1650" s="270"/>
      <c r="Z1650" s="376">
        <v>3</v>
      </c>
      <c r="AB1650" s="83"/>
      <c r="AC1650" s="83"/>
      <c r="AD1650" s="83"/>
      <c r="AE1650" s="83"/>
      <c r="AF1650" s="83"/>
      <c r="AG1650" s="83"/>
      <c r="AH1650" s="83"/>
      <c r="AI1650" s="83"/>
      <c r="AJ1650" s="83"/>
      <c r="AK1650" s="83"/>
      <c r="AL1650" s="83"/>
      <c r="AM1650" s="83"/>
      <c r="AN1650" s="83"/>
      <c r="AO1650" s="83"/>
      <c r="AP1650" s="83"/>
      <c r="AQ1650" s="83"/>
      <c r="AR1650" s="83"/>
      <c r="AS1650" s="83"/>
      <c r="AT1650" s="83"/>
      <c r="AU1650" s="83"/>
      <c r="AV1650" s="83"/>
      <c r="AW1650" s="83"/>
      <c r="AX1650" s="83"/>
      <c r="AY1650" s="83"/>
      <c r="AZ1650" s="83"/>
      <c r="BA1650" s="83"/>
      <c r="BB1650" s="83"/>
    </row>
    <row r="1651" spans="10:54" s="228" customFormat="1" x14ac:dyDescent="0.2">
      <c r="J1651" s="361"/>
      <c r="K1651" s="360"/>
      <c r="L1651" s="343"/>
      <c r="M1651" s="343"/>
      <c r="N1651" s="170"/>
      <c r="O1651" s="170"/>
      <c r="P1651" s="170"/>
      <c r="Q1651" s="170"/>
      <c r="R1651" s="170"/>
      <c r="S1651" s="170"/>
      <c r="T1651" s="327">
        <v>1650</v>
      </c>
      <c r="U1651" s="373" t="s">
        <v>1728</v>
      </c>
      <c r="V1651" s="376">
        <v>3</v>
      </c>
      <c r="X1651" s="270"/>
      <c r="Y1651" s="270"/>
      <c r="Z1651" s="376">
        <v>3</v>
      </c>
      <c r="AB1651" s="83"/>
      <c r="AC1651" s="83"/>
      <c r="AD1651" s="83"/>
      <c r="AE1651" s="83"/>
      <c r="AF1651" s="83"/>
      <c r="AG1651" s="83"/>
      <c r="AH1651" s="83"/>
      <c r="AI1651" s="83"/>
      <c r="AJ1651" s="83"/>
      <c r="AK1651" s="83"/>
      <c r="AL1651" s="83"/>
      <c r="AM1651" s="83"/>
      <c r="AN1651" s="83"/>
      <c r="AO1651" s="83"/>
      <c r="AP1651" s="83"/>
      <c r="AQ1651" s="83"/>
      <c r="AR1651" s="83"/>
      <c r="AS1651" s="83"/>
      <c r="AT1651" s="83"/>
      <c r="AU1651" s="83"/>
      <c r="AV1651" s="83"/>
      <c r="AW1651" s="83"/>
      <c r="AX1651" s="83"/>
      <c r="AY1651" s="83"/>
      <c r="AZ1651" s="83"/>
      <c r="BA1651" s="83"/>
      <c r="BB1651" s="83"/>
    </row>
    <row r="1652" spans="10:54" s="228" customFormat="1" x14ac:dyDescent="0.2">
      <c r="J1652" s="361"/>
      <c r="K1652" s="360"/>
      <c r="L1652" s="343"/>
      <c r="M1652" s="343"/>
      <c r="N1652" s="170"/>
      <c r="O1652" s="170"/>
      <c r="P1652" s="170"/>
      <c r="Q1652" s="170"/>
      <c r="R1652" s="170"/>
      <c r="S1652" s="170"/>
      <c r="T1652" s="327">
        <v>1651</v>
      </c>
      <c r="U1652" s="373" t="s">
        <v>1729</v>
      </c>
      <c r="V1652" s="376">
        <v>3</v>
      </c>
      <c r="X1652" s="270"/>
      <c r="Y1652" s="270"/>
      <c r="Z1652" s="376">
        <v>3</v>
      </c>
      <c r="AB1652" s="83"/>
      <c r="AC1652" s="83"/>
      <c r="AD1652" s="83"/>
      <c r="AE1652" s="83"/>
      <c r="AF1652" s="83"/>
      <c r="AG1652" s="83"/>
      <c r="AH1652" s="83"/>
      <c r="AI1652" s="83"/>
      <c r="AJ1652" s="83"/>
      <c r="AK1652" s="83"/>
      <c r="AL1652" s="83"/>
      <c r="AM1652" s="83"/>
      <c r="AN1652" s="83"/>
      <c r="AO1652" s="83"/>
      <c r="AP1652" s="83"/>
      <c r="AQ1652" s="83"/>
      <c r="AR1652" s="83"/>
      <c r="AS1652" s="83"/>
      <c r="AT1652" s="83"/>
      <c r="AU1652" s="83"/>
      <c r="AV1652" s="83"/>
      <c r="AW1652" s="83"/>
      <c r="AX1652" s="83"/>
      <c r="AY1652" s="83"/>
      <c r="AZ1652" s="83"/>
      <c r="BA1652" s="83"/>
      <c r="BB1652" s="83"/>
    </row>
    <row r="1653" spans="10:54" s="228" customFormat="1" x14ac:dyDescent="0.2">
      <c r="J1653" s="361"/>
      <c r="K1653" s="360"/>
      <c r="L1653" s="343"/>
      <c r="M1653" s="343"/>
      <c r="N1653" s="170"/>
      <c r="O1653" s="170"/>
      <c r="P1653" s="170"/>
      <c r="Q1653" s="170"/>
      <c r="R1653" s="170"/>
      <c r="S1653" s="170"/>
      <c r="T1653" s="327">
        <v>1652</v>
      </c>
      <c r="U1653" s="373" t="s">
        <v>1730</v>
      </c>
      <c r="V1653" s="376">
        <v>3</v>
      </c>
      <c r="X1653" s="270"/>
      <c r="Y1653" s="270"/>
      <c r="Z1653" s="376">
        <v>3</v>
      </c>
      <c r="AB1653" s="83"/>
      <c r="AC1653" s="83"/>
      <c r="AD1653" s="83"/>
      <c r="AE1653" s="83"/>
      <c r="AF1653" s="83"/>
      <c r="AG1653" s="83"/>
      <c r="AH1653" s="83"/>
      <c r="AI1653" s="83"/>
      <c r="AJ1653" s="83"/>
      <c r="AK1653" s="83"/>
      <c r="AL1653" s="83"/>
      <c r="AM1653" s="83"/>
      <c r="AN1653" s="83"/>
      <c r="AO1653" s="83"/>
      <c r="AP1653" s="83"/>
      <c r="AQ1653" s="83"/>
      <c r="AR1653" s="83"/>
      <c r="AS1653" s="83"/>
      <c r="AT1653" s="83"/>
      <c r="AU1653" s="83"/>
      <c r="AV1653" s="83"/>
      <c r="AW1653" s="83"/>
      <c r="AX1653" s="83"/>
      <c r="AY1653" s="83"/>
      <c r="AZ1653" s="83"/>
      <c r="BA1653" s="83"/>
      <c r="BB1653" s="83"/>
    </row>
    <row r="1654" spans="10:54" s="228" customFormat="1" x14ac:dyDescent="0.2">
      <c r="J1654" s="361"/>
      <c r="K1654" s="360"/>
      <c r="L1654" s="343"/>
      <c r="M1654" s="343"/>
      <c r="N1654" s="170"/>
      <c r="O1654" s="170"/>
      <c r="P1654" s="170"/>
      <c r="Q1654" s="170"/>
      <c r="R1654" s="170"/>
      <c r="S1654" s="170"/>
      <c r="T1654" s="327">
        <v>1653</v>
      </c>
      <c r="U1654" s="373" t="s">
        <v>1731</v>
      </c>
      <c r="V1654" s="376">
        <v>3</v>
      </c>
      <c r="X1654" s="270"/>
      <c r="Y1654" s="270"/>
      <c r="Z1654" s="376">
        <v>3</v>
      </c>
      <c r="AB1654" s="83"/>
      <c r="AC1654" s="83"/>
      <c r="AD1654" s="83"/>
      <c r="AE1654" s="83"/>
      <c r="AF1654" s="83"/>
      <c r="AG1654" s="83"/>
      <c r="AH1654" s="83"/>
      <c r="AI1654" s="83"/>
      <c r="AJ1654" s="83"/>
      <c r="AK1654" s="83"/>
      <c r="AL1654" s="83"/>
      <c r="AM1654" s="83"/>
      <c r="AN1654" s="83"/>
      <c r="AO1654" s="83"/>
      <c r="AP1654" s="83"/>
      <c r="AQ1654" s="83"/>
      <c r="AR1654" s="83"/>
      <c r="AS1654" s="83"/>
      <c r="AT1654" s="83"/>
      <c r="AU1654" s="83"/>
      <c r="AV1654" s="83"/>
      <c r="AW1654" s="83"/>
      <c r="AX1654" s="83"/>
      <c r="AY1654" s="83"/>
      <c r="AZ1654" s="83"/>
      <c r="BA1654" s="83"/>
      <c r="BB1654" s="83"/>
    </row>
    <row r="1655" spans="10:54" s="228" customFormat="1" x14ac:dyDescent="0.2">
      <c r="J1655" s="361"/>
      <c r="K1655" s="360"/>
      <c r="L1655" s="343"/>
      <c r="M1655" s="343"/>
      <c r="N1655" s="170"/>
      <c r="O1655" s="170"/>
      <c r="P1655" s="170"/>
      <c r="Q1655" s="170"/>
      <c r="R1655" s="170"/>
      <c r="S1655" s="170"/>
      <c r="T1655" s="327">
        <v>1654</v>
      </c>
      <c r="U1655" s="373" t="s">
        <v>1732</v>
      </c>
      <c r="V1655" s="376">
        <v>3</v>
      </c>
      <c r="X1655" s="270"/>
      <c r="Y1655" s="270"/>
      <c r="Z1655" s="376">
        <v>3</v>
      </c>
      <c r="AB1655" s="83"/>
      <c r="AC1655" s="83"/>
      <c r="AD1655" s="83"/>
      <c r="AE1655" s="83"/>
      <c r="AF1655" s="83"/>
      <c r="AG1655" s="83"/>
      <c r="AH1655" s="83"/>
      <c r="AI1655" s="83"/>
      <c r="AJ1655" s="83"/>
      <c r="AK1655" s="83"/>
      <c r="AL1655" s="83"/>
      <c r="AM1655" s="83"/>
      <c r="AN1655" s="83"/>
      <c r="AO1655" s="83"/>
      <c r="AP1655" s="83"/>
      <c r="AQ1655" s="83"/>
      <c r="AR1655" s="83"/>
      <c r="AS1655" s="83"/>
      <c r="AT1655" s="83"/>
      <c r="AU1655" s="83"/>
      <c r="AV1655" s="83"/>
      <c r="AW1655" s="83"/>
      <c r="AX1655" s="83"/>
      <c r="AY1655" s="83"/>
      <c r="AZ1655" s="83"/>
      <c r="BA1655" s="83"/>
      <c r="BB1655" s="83"/>
    </row>
    <row r="1656" spans="10:54" s="228" customFormat="1" x14ac:dyDescent="0.2">
      <c r="J1656" s="361"/>
      <c r="K1656" s="360"/>
      <c r="L1656" s="343"/>
      <c r="M1656" s="343"/>
      <c r="N1656" s="170"/>
      <c r="O1656" s="170"/>
      <c r="P1656" s="170"/>
      <c r="Q1656" s="170"/>
      <c r="R1656" s="170"/>
      <c r="S1656" s="170"/>
      <c r="T1656" s="327">
        <v>1655</v>
      </c>
      <c r="U1656" s="373" t="s">
        <v>1733</v>
      </c>
      <c r="V1656" s="376">
        <v>3</v>
      </c>
      <c r="X1656" s="270"/>
      <c r="Y1656" s="270"/>
      <c r="Z1656" s="376">
        <v>3</v>
      </c>
      <c r="AB1656" s="83"/>
      <c r="AC1656" s="83"/>
      <c r="AD1656" s="83"/>
      <c r="AE1656" s="83"/>
      <c r="AF1656" s="83"/>
      <c r="AG1656" s="83"/>
      <c r="AH1656" s="83"/>
      <c r="AI1656" s="83"/>
      <c r="AJ1656" s="83"/>
      <c r="AK1656" s="83"/>
      <c r="AL1656" s="83"/>
      <c r="AM1656" s="83"/>
      <c r="AN1656" s="83"/>
      <c r="AO1656" s="83"/>
      <c r="AP1656" s="83"/>
      <c r="AQ1656" s="83"/>
      <c r="AR1656" s="83"/>
      <c r="AS1656" s="83"/>
      <c r="AT1656" s="83"/>
      <c r="AU1656" s="83"/>
      <c r="AV1656" s="83"/>
      <c r="AW1656" s="83"/>
      <c r="AX1656" s="83"/>
      <c r="AY1656" s="83"/>
      <c r="AZ1656" s="83"/>
      <c r="BA1656" s="83"/>
      <c r="BB1656" s="83"/>
    </row>
    <row r="1657" spans="10:54" s="228" customFormat="1" x14ac:dyDescent="0.2">
      <c r="J1657" s="361"/>
      <c r="K1657" s="360"/>
      <c r="L1657" s="343"/>
      <c r="M1657" s="343"/>
      <c r="N1657" s="170"/>
      <c r="O1657" s="170"/>
      <c r="P1657" s="170"/>
      <c r="Q1657" s="170"/>
      <c r="R1657" s="170"/>
      <c r="S1657" s="170"/>
      <c r="T1657" s="327">
        <v>1656</v>
      </c>
      <c r="U1657" s="373" t="s">
        <v>1734</v>
      </c>
      <c r="V1657" s="376">
        <v>3</v>
      </c>
      <c r="X1657" s="270"/>
      <c r="Y1657" s="270"/>
      <c r="Z1657" s="376">
        <v>3</v>
      </c>
      <c r="AB1657" s="83"/>
      <c r="AC1657" s="83"/>
      <c r="AD1657" s="83"/>
      <c r="AE1657" s="83"/>
      <c r="AF1657" s="83"/>
      <c r="AG1657" s="83"/>
      <c r="AH1657" s="83"/>
      <c r="AI1657" s="83"/>
      <c r="AJ1657" s="83"/>
      <c r="AK1657" s="83"/>
      <c r="AL1657" s="83"/>
      <c r="AM1657" s="83"/>
      <c r="AN1657" s="83"/>
      <c r="AO1657" s="83"/>
      <c r="AP1657" s="83"/>
      <c r="AQ1657" s="83"/>
      <c r="AR1657" s="83"/>
      <c r="AS1657" s="83"/>
      <c r="AT1657" s="83"/>
      <c r="AU1657" s="83"/>
      <c r="AV1657" s="83"/>
      <c r="AW1657" s="83"/>
      <c r="AX1657" s="83"/>
      <c r="AY1657" s="83"/>
      <c r="AZ1657" s="83"/>
      <c r="BA1657" s="83"/>
      <c r="BB1657" s="83"/>
    </row>
    <row r="1658" spans="10:54" s="228" customFormat="1" x14ac:dyDescent="0.2">
      <c r="J1658" s="361"/>
      <c r="K1658" s="360"/>
      <c r="L1658" s="343"/>
      <c r="M1658" s="343"/>
      <c r="N1658" s="170"/>
      <c r="O1658" s="170"/>
      <c r="P1658" s="170"/>
      <c r="Q1658" s="170"/>
      <c r="R1658" s="170"/>
      <c r="S1658" s="170"/>
      <c r="T1658" s="327">
        <v>1657</v>
      </c>
      <c r="U1658" s="373" t="s">
        <v>1735</v>
      </c>
      <c r="V1658" s="376">
        <v>3</v>
      </c>
      <c r="X1658" s="270"/>
      <c r="Y1658" s="270"/>
      <c r="Z1658" s="376">
        <v>3</v>
      </c>
      <c r="AB1658" s="83"/>
      <c r="AC1658" s="83"/>
      <c r="AD1658" s="83"/>
      <c r="AE1658" s="83"/>
      <c r="AF1658" s="83"/>
      <c r="AG1658" s="83"/>
      <c r="AH1658" s="83"/>
      <c r="AI1658" s="83"/>
      <c r="AJ1658" s="83"/>
      <c r="AK1658" s="83"/>
      <c r="AL1658" s="83"/>
      <c r="AM1658" s="83"/>
      <c r="AN1658" s="83"/>
      <c r="AO1658" s="83"/>
      <c r="AP1658" s="83"/>
      <c r="AQ1658" s="83"/>
      <c r="AR1658" s="83"/>
      <c r="AS1658" s="83"/>
      <c r="AT1658" s="83"/>
      <c r="AU1658" s="83"/>
      <c r="AV1658" s="83"/>
      <c r="AW1658" s="83"/>
      <c r="AX1658" s="83"/>
      <c r="AY1658" s="83"/>
      <c r="AZ1658" s="83"/>
      <c r="BA1658" s="83"/>
      <c r="BB1658" s="83"/>
    </row>
    <row r="1659" spans="10:54" s="228" customFormat="1" x14ac:dyDescent="0.2">
      <c r="J1659" s="361"/>
      <c r="K1659" s="360"/>
      <c r="L1659" s="343"/>
      <c r="M1659" s="343"/>
      <c r="N1659" s="170"/>
      <c r="O1659" s="170"/>
      <c r="P1659" s="170"/>
      <c r="Q1659" s="170"/>
      <c r="R1659" s="170"/>
      <c r="S1659" s="170"/>
      <c r="T1659" s="327">
        <v>1658</v>
      </c>
      <c r="U1659" s="373" t="s">
        <v>1736</v>
      </c>
      <c r="V1659" s="376">
        <v>3</v>
      </c>
      <c r="X1659" s="270"/>
      <c r="Y1659" s="270"/>
      <c r="Z1659" s="376">
        <v>3</v>
      </c>
      <c r="AB1659" s="83"/>
      <c r="AC1659" s="83"/>
      <c r="AD1659" s="83"/>
      <c r="AE1659" s="83"/>
      <c r="AF1659" s="83"/>
      <c r="AG1659" s="83"/>
      <c r="AH1659" s="83"/>
      <c r="AI1659" s="83"/>
      <c r="AJ1659" s="83"/>
      <c r="AK1659" s="83"/>
      <c r="AL1659" s="83"/>
      <c r="AM1659" s="83"/>
      <c r="AN1659" s="83"/>
      <c r="AO1659" s="83"/>
      <c r="AP1659" s="83"/>
      <c r="AQ1659" s="83"/>
      <c r="AR1659" s="83"/>
      <c r="AS1659" s="83"/>
      <c r="AT1659" s="83"/>
      <c r="AU1659" s="83"/>
      <c r="AV1659" s="83"/>
      <c r="AW1659" s="83"/>
      <c r="AX1659" s="83"/>
      <c r="AY1659" s="83"/>
      <c r="AZ1659" s="83"/>
      <c r="BA1659" s="83"/>
      <c r="BB1659" s="83"/>
    </row>
    <row r="1660" spans="10:54" s="228" customFormat="1" x14ac:dyDescent="0.2">
      <c r="J1660" s="361"/>
      <c r="K1660" s="360"/>
      <c r="L1660" s="343"/>
      <c r="M1660" s="343"/>
      <c r="N1660" s="170"/>
      <c r="O1660" s="170"/>
      <c r="P1660" s="170"/>
      <c r="Q1660" s="170"/>
      <c r="R1660" s="170"/>
      <c r="S1660" s="170"/>
      <c r="T1660" s="327">
        <v>1659</v>
      </c>
      <c r="U1660" s="373" t="s">
        <v>1737</v>
      </c>
      <c r="V1660" s="376">
        <v>3</v>
      </c>
      <c r="X1660" s="270"/>
      <c r="Y1660" s="270"/>
      <c r="Z1660" s="376">
        <v>3</v>
      </c>
      <c r="AB1660" s="83"/>
      <c r="AC1660" s="83"/>
      <c r="AD1660" s="83"/>
      <c r="AE1660" s="83"/>
      <c r="AF1660" s="83"/>
      <c r="AG1660" s="83"/>
      <c r="AH1660" s="83"/>
      <c r="AI1660" s="83"/>
      <c r="AJ1660" s="83"/>
      <c r="AK1660" s="83"/>
      <c r="AL1660" s="83"/>
      <c r="AM1660" s="83"/>
      <c r="AN1660" s="83"/>
      <c r="AO1660" s="83"/>
      <c r="AP1660" s="83"/>
      <c r="AQ1660" s="83"/>
      <c r="AR1660" s="83"/>
      <c r="AS1660" s="83"/>
      <c r="AT1660" s="83"/>
      <c r="AU1660" s="83"/>
      <c r="AV1660" s="83"/>
      <c r="AW1660" s="83"/>
      <c r="AX1660" s="83"/>
      <c r="AY1660" s="83"/>
      <c r="AZ1660" s="83"/>
      <c r="BA1660" s="83"/>
      <c r="BB1660" s="83"/>
    </row>
    <row r="1661" spans="10:54" s="228" customFormat="1" x14ac:dyDescent="0.2">
      <c r="J1661" s="361"/>
      <c r="K1661" s="360"/>
      <c r="L1661" s="343"/>
      <c r="M1661" s="343"/>
      <c r="N1661" s="170"/>
      <c r="O1661" s="170"/>
      <c r="P1661" s="170"/>
      <c r="Q1661" s="170"/>
      <c r="R1661" s="170"/>
      <c r="S1661" s="170"/>
      <c r="T1661" s="327">
        <v>1660</v>
      </c>
      <c r="U1661" s="373" t="s">
        <v>1738</v>
      </c>
      <c r="V1661" s="376">
        <v>3</v>
      </c>
      <c r="X1661" s="270"/>
      <c r="Y1661" s="270"/>
      <c r="Z1661" s="376">
        <v>3</v>
      </c>
      <c r="AB1661" s="83"/>
      <c r="AC1661" s="83"/>
      <c r="AD1661" s="83"/>
      <c r="AE1661" s="83"/>
      <c r="AF1661" s="83"/>
      <c r="AG1661" s="83"/>
      <c r="AH1661" s="83"/>
      <c r="AI1661" s="83"/>
      <c r="AJ1661" s="83"/>
      <c r="AK1661" s="83"/>
      <c r="AL1661" s="83"/>
      <c r="AM1661" s="83"/>
      <c r="AN1661" s="83"/>
      <c r="AO1661" s="83"/>
      <c r="AP1661" s="83"/>
      <c r="AQ1661" s="83"/>
      <c r="AR1661" s="83"/>
      <c r="AS1661" s="83"/>
      <c r="AT1661" s="83"/>
      <c r="AU1661" s="83"/>
      <c r="AV1661" s="83"/>
      <c r="AW1661" s="83"/>
      <c r="AX1661" s="83"/>
      <c r="AY1661" s="83"/>
      <c r="AZ1661" s="83"/>
      <c r="BA1661" s="83"/>
      <c r="BB1661" s="83"/>
    </row>
    <row r="1662" spans="10:54" s="228" customFormat="1" x14ac:dyDescent="0.2">
      <c r="J1662" s="361"/>
      <c r="K1662" s="360"/>
      <c r="L1662" s="343"/>
      <c r="M1662" s="343"/>
      <c r="N1662" s="170"/>
      <c r="O1662" s="170"/>
      <c r="P1662" s="170"/>
      <c r="Q1662" s="170"/>
      <c r="R1662" s="170"/>
      <c r="S1662" s="170"/>
      <c r="T1662" s="327">
        <v>1661</v>
      </c>
      <c r="U1662" s="373" t="s">
        <v>1739</v>
      </c>
      <c r="V1662" s="376">
        <v>3</v>
      </c>
      <c r="X1662" s="270"/>
      <c r="Y1662" s="270"/>
      <c r="Z1662" s="376">
        <v>3</v>
      </c>
      <c r="AB1662" s="83"/>
      <c r="AC1662" s="83"/>
      <c r="AD1662" s="83"/>
      <c r="AE1662" s="83"/>
      <c r="AF1662" s="83"/>
      <c r="AG1662" s="83"/>
      <c r="AH1662" s="83"/>
      <c r="AI1662" s="83"/>
      <c r="AJ1662" s="83"/>
      <c r="AK1662" s="83"/>
      <c r="AL1662" s="83"/>
      <c r="AM1662" s="83"/>
      <c r="AN1662" s="83"/>
      <c r="AO1662" s="83"/>
      <c r="AP1662" s="83"/>
      <c r="AQ1662" s="83"/>
      <c r="AR1662" s="83"/>
      <c r="AS1662" s="83"/>
      <c r="AT1662" s="83"/>
      <c r="AU1662" s="83"/>
      <c r="AV1662" s="83"/>
      <c r="AW1662" s="83"/>
      <c r="AX1662" s="83"/>
      <c r="AY1662" s="83"/>
      <c r="AZ1662" s="83"/>
      <c r="BA1662" s="83"/>
      <c r="BB1662" s="83"/>
    </row>
    <row r="1663" spans="10:54" s="228" customFormat="1" x14ac:dyDescent="0.2">
      <c r="J1663" s="361"/>
      <c r="K1663" s="360"/>
      <c r="L1663" s="343"/>
      <c r="M1663" s="343"/>
      <c r="N1663" s="170"/>
      <c r="O1663" s="170"/>
      <c r="P1663" s="170"/>
      <c r="Q1663" s="170"/>
      <c r="R1663" s="170"/>
      <c r="S1663" s="170"/>
      <c r="T1663" s="327">
        <v>1662</v>
      </c>
      <c r="U1663" s="373" t="s">
        <v>1740</v>
      </c>
      <c r="V1663" s="376">
        <v>3</v>
      </c>
      <c r="X1663" s="270"/>
      <c r="Y1663" s="270"/>
      <c r="Z1663" s="376">
        <v>3</v>
      </c>
      <c r="AB1663" s="83"/>
      <c r="AC1663" s="83"/>
      <c r="AD1663" s="83"/>
      <c r="AE1663" s="83"/>
      <c r="AF1663" s="83"/>
      <c r="AG1663" s="83"/>
      <c r="AH1663" s="83"/>
      <c r="AI1663" s="83"/>
      <c r="AJ1663" s="83"/>
      <c r="AK1663" s="83"/>
      <c r="AL1663" s="83"/>
      <c r="AM1663" s="83"/>
      <c r="AN1663" s="83"/>
      <c r="AO1663" s="83"/>
      <c r="AP1663" s="83"/>
      <c r="AQ1663" s="83"/>
      <c r="AR1663" s="83"/>
      <c r="AS1663" s="83"/>
      <c r="AT1663" s="83"/>
      <c r="AU1663" s="83"/>
      <c r="AV1663" s="83"/>
      <c r="AW1663" s="83"/>
      <c r="AX1663" s="83"/>
      <c r="AY1663" s="83"/>
      <c r="AZ1663" s="83"/>
      <c r="BA1663" s="83"/>
      <c r="BB1663" s="83"/>
    </row>
    <row r="1664" spans="10:54" s="228" customFormat="1" x14ac:dyDescent="0.2">
      <c r="J1664" s="361"/>
      <c r="K1664" s="360"/>
      <c r="L1664" s="343"/>
      <c r="M1664" s="343"/>
      <c r="N1664" s="170"/>
      <c r="O1664" s="170"/>
      <c r="P1664" s="170"/>
      <c r="Q1664" s="170"/>
      <c r="R1664" s="170"/>
      <c r="S1664" s="170"/>
      <c r="T1664" s="327">
        <v>1663</v>
      </c>
      <c r="U1664" s="373" t="s">
        <v>1741</v>
      </c>
      <c r="V1664" s="376">
        <v>3</v>
      </c>
      <c r="X1664" s="270"/>
      <c r="Y1664" s="270"/>
      <c r="Z1664" s="376">
        <v>3</v>
      </c>
      <c r="AB1664" s="83"/>
      <c r="AC1664" s="83"/>
      <c r="AD1664" s="83"/>
      <c r="AE1664" s="83"/>
      <c r="AF1664" s="83"/>
      <c r="AG1664" s="83"/>
      <c r="AH1664" s="83"/>
      <c r="AI1664" s="83"/>
      <c r="AJ1664" s="83"/>
      <c r="AK1664" s="83"/>
      <c r="AL1664" s="83"/>
      <c r="AM1664" s="83"/>
      <c r="AN1664" s="83"/>
      <c r="AO1664" s="83"/>
      <c r="AP1664" s="83"/>
      <c r="AQ1664" s="83"/>
      <c r="AR1664" s="83"/>
      <c r="AS1664" s="83"/>
      <c r="AT1664" s="83"/>
      <c r="AU1664" s="83"/>
      <c r="AV1664" s="83"/>
      <c r="AW1664" s="83"/>
      <c r="AX1664" s="83"/>
      <c r="AY1664" s="83"/>
      <c r="AZ1664" s="83"/>
      <c r="BA1664" s="83"/>
      <c r="BB1664" s="83"/>
    </row>
    <row r="1665" spans="10:54" s="228" customFormat="1" x14ac:dyDescent="0.2">
      <c r="J1665" s="361"/>
      <c r="K1665" s="360"/>
      <c r="L1665" s="343"/>
      <c r="M1665" s="343"/>
      <c r="N1665" s="170"/>
      <c r="O1665" s="170"/>
      <c r="P1665" s="170"/>
      <c r="Q1665" s="170"/>
      <c r="R1665" s="170"/>
      <c r="S1665" s="170"/>
      <c r="T1665" s="327">
        <v>1664</v>
      </c>
      <c r="U1665" s="373" t="s">
        <v>1742</v>
      </c>
      <c r="V1665" s="376">
        <v>3</v>
      </c>
      <c r="X1665" s="270"/>
      <c r="Y1665" s="270"/>
      <c r="Z1665" s="376">
        <v>3</v>
      </c>
      <c r="AB1665" s="83"/>
      <c r="AC1665" s="83"/>
      <c r="AD1665" s="83"/>
      <c r="AE1665" s="83"/>
      <c r="AF1665" s="83"/>
      <c r="AG1665" s="83"/>
      <c r="AH1665" s="83"/>
      <c r="AI1665" s="83"/>
      <c r="AJ1665" s="83"/>
      <c r="AK1665" s="83"/>
      <c r="AL1665" s="83"/>
      <c r="AM1665" s="83"/>
      <c r="AN1665" s="83"/>
      <c r="AO1665" s="83"/>
      <c r="AP1665" s="83"/>
      <c r="AQ1665" s="83"/>
      <c r="AR1665" s="83"/>
      <c r="AS1665" s="83"/>
      <c r="AT1665" s="83"/>
      <c r="AU1665" s="83"/>
      <c r="AV1665" s="83"/>
      <c r="AW1665" s="83"/>
      <c r="AX1665" s="83"/>
      <c r="AY1665" s="83"/>
      <c r="AZ1665" s="83"/>
      <c r="BA1665" s="83"/>
      <c r="BB1665" s="83"/>
    </row>
    <row r="1666" spans="10:54" s="228" customFormat="1" x14ac:dyDescent="0.2">
      <c r="J1666" s="361"/>
      <c r="K1666" s="360"/>
      <c r="L1666" s="343"/>
      <c r="M1666" s="343"/>
      <c r="N1666" s="170"/>
      <c r="O1666" s="170"/>
      <c r="P1666" s="170"/>
      <c r="Q1666" s="170"/>
      <c r="R1666" s="170"/>
      <c r="S1666" s="170"/>
      <c r="T1666" s="327">
        <v>1665</v>
      </c>
      <c r="U1666" s="373" t="s">
        <v>1743</v>
      </c>
      <c r="V1666" s="376">
        <v>3</v>
      </c>
      <c r="X1666" s="270"/>
      <c r="Y1666" s="270"/>
      <c r="Z1666" s="376">
        <v>3</v>
      </c>
      <c r="AB1666" s="83"/>
      <c r="AC1666" s="83"/>
      <c r="AD1666" s="83"/>
      <c r="AE1666" s="83"/>
      <c r="AF1666" s="83"/>
      <c r="AG1666" s="83"/>
      <c r="AH1666" s="83"/>
      <c r="AI1666" s="83"/>
      <c r="AJ1666" s="83"/>
      <c r="AK1666" s="83"/>
      <c r="AL1666" s="83"/>
      <c r="AM1666" s="83"/>
      <c r="AN1666" s="83"/>
      <c r="AO1666" s="83"/>
      <c r="AP1666" s="83"/>
      <c r="AQ1666" s="83"/>
      <c r="AR1666" s="83"/>
      <c r="AS1666" s="83"/>
      <c r="AT1666" s="83"/>
      <c r="AU1666" s="83"/>
      <c r="AV1666" s="83"/>
      <c r="AW1666" s="83"/>
      <c r="AX1666" s="83"/>
      <c r="AY1666" s="83"/>
      <c r="AZ1666" s="83"/>
      <c r="BA1666" s="83"/>
      <c r="BB1666" s="83"/>
    </row>
    <row r="1667" spans="10:54" s="228" customFormat="1" x14ac:dyDescent="0.2">
      <c r="J1667" s="361"/>
      <c r="K1667" s="360"/>
      <c r="L1667" s="343"/>
      <c r="M1667" s="343"/>
      <c r="N1667" s="170"/>
      <c r="O1667" s="170"/>
      <c r="P1667" s="170"/>
      <c r="Q1667" s="170"/>
      <c r="R1667" s="170"/>
      <c r="S1667" s="170"/>
      <c r="T1667" s="327">
        <v>1666</v>
      </c>
      <c r="U1667" s="373" t="s">
        <v>1744</v>
      </c>
      <c r="V1667" s="376">
        <v>3</v>
      </c>
      <c r="X1667" s="270"/>
      <c r="Y1667" s="270"/>
      <c r="Z1667" s="376">
        <v>3</v>
      </c>
      <c r="AB1667" s="83"/>
      <c r="AC1667" s="83"/>
      <c r="AD1667" s="83"/>
      <c r="AE1667" s="83"/>
      <c r="AF1667" s="83"/>
      <c r="AG1667" s="83"/>
      <c r="AH1667" s="83"/>
      <c r="AI1667" s="83"/>
      <c r="AJ1667" s="83"/>
      <c r="AK1667" s="83"/>
      <c r="AL1667" s="83"/>
      <c r="AM1667" s="83"/>
      <c r="AN1667" s="83"/>
      <c r="AO1667" s="83"/>
      <c r="AP1667" s="83"/>
      <c r="AQ1667" s="83"/>
      <c r="AR1667" s="83"/>
      <c r="AS1667" s="83"/>
      <c r="AT1667" s="83"/>
      <c r="AU1667" s="83"/>
      <c r="AV1667" s="83"/>
      <c r="AW1667" s="83"/>
      <c r="AX1667" s="83"/>
      <c r="AY1667" s="83"/>
      <c r="AZ1667" s="83"/>
      <c r="BA1667" s="83"/>
      <c r="BB1667" s="83"/>
    </row>
    <row r="1668" spans="10:54" s="228" customFormat="1" x14ac:dyDescent="0.2">
      <c r="J1668" s="361"/>
      <c r="K1668" s="360"/>
      <c r="L1668" s="343"/>
      <c r="M1668" s="343"/>
      <c r="N1668" s="170"/>
      <c r="O1668" s="170"/>
      <c r="P1668" s="170"/>
      <c r="Q1668" s="170"/>
      <c r="R1668" s="170"/>
      <c r="S1668" s="170"/>
      <c r="T1668" s="327">
        <v>1667</v>
      </c>
      <c r="U1668" s="373" t="s">
        <v>1745</v>
      </c>
      <c r="V1668" s="376">
        <v>3</v>
      </c>
      <c r="X1668" s="270"/>
      <c r="Y1668" s="270"/>
      <c r="Z1668" s="376">
        <v>3</v>
      </c>
      <c r="AB1668" s="83"/>
      <c r="AC1668" s="83"/>
      <c r="AD1668" s="83"/>
      <c r="AE1668" s="83"/>
      <c r="AF1668" s="83"/>
      <c r="AG1668" s="83"/>
      <c r="AH1668" s="83"/>
      <c r="AI1668" s="83"/>
      <c r="AJ1668" s="83"/>
      <c r="AK1668" s="83"/>
      <c r="AL1668" s="83"/>
      <c r="AM1668" s="83"/>
      <c r="AN1668" s="83"/>
      <c r="AO1668" s="83"/>
      <c r="AP1668" s="83"/>
      <c r="AQ1668" s="83"/>
      <c r="AR1668" s="83"/>
      <c r="AS1668" s="83"/>
      <c r="AT1668" s="83"/>
      <c r="AU1668" s="83"/>
      <c r="AV1668" s="83"/>
      <c r="AW1668" s="83"/>
      <c r="AX1668" s="83"/>
      <c r="AY1668" s="83"/>
      <c r="AZ1668" s="83"/>
      <c r="BA1668" s="83"/>
      <c r="BB1668" s="83"/>
    </row>
    <row r="1669" spans="10:54" s="228" customFormat="1" x14ac:dyDescent="0.2">
      <c r="J1669" s="361"/>
      <c r="K1669" s="360"/>
      <c r="L1669" s="343"/>
      <c r="M1669" s="343"/>
      <c r="N1669" s="170"/>
      <c r="O1669" s="170"/>
      <c r="P1669" s="170"/>
      <c r="Q1669" s="170"/>
      <c r="R1669" s="170"/>
      <c r="S1669" s="170"/>
      <c r="T1669" s="327">
        <v>1668</v>
      </c>
      <c r="U1669" s="373" t="s">
        <v>1746</v>
      </c>
      <c r="V1669" s="376">
        <v>3</v>
      </c>
      <c r="X1669" s="270"/>
      <c r="Y1669" s="270"/>
      <c r="Z1669" s="376">
        <v>3</v>
      </c>
      <c r="AB1669" s="83"/>
      <c r="AC1669" s="83"/>
      <c r="AD1669" s="83"/>
      <c r="AE1669" s="83"/>
      <c r="AF1669" s="83"/>
      <c r="AG1669" s="83"/>
      <c r="AH1669" s="83"/>
      <c r="AI1669" s="83"/>
      <c r="AJ1669" s="83"/>
      <c r="AK1669" s="83"/>
      <c r="AL1669" s="83"/>
      <c r="AM1669" s="83"/>
      <c r="AN1669" s="83"/>
      <c r="AO1669" s="83"/>
      <c r="AP1669" s="83"/>
      <c r="AQ1669" s="83"/>
      <c r="AR1669" s="83"/>
      <c r="AS1669" s="83"/>
      <c r="AT1669" s="83"/>
      <c r="AU1669" s="83"/>
      <c r="AV1669" s="83"/>
      <c r="AW1669" s="83"/>
      <c r="AX1669" s="83"/>
      <c r="AY1669" s="83"/>
      <c r="AZ1669" s="83"/>
      <c r="BA1669" s="83"/>
      <c r="BB1669" s="83"/>
    </row>
    <row r="1670" spans="10:54" s="228" customFormat="1" x14ac:dyDescent="0.2">
      <c r="J1670" s="361"/>
      <c r="K1670" s="360"/>
      <c r="L1670" s="343"/>
      <c r="M1670" s="343"/>
      <c r="N1670" s="170"/>
      <c r="O1670" s="170"/>
      <c r="P1670" s="170"/>
      <c r="Q1670" s="170"/>
      <c r="R1670" s="170"/>
      <c r="S1670" s="170"/>
      <c r="T1670" s="327">
        <v>1669</v>
      </c>
      <c r="U1670" s="373" t="s">
        <v>1747</v>
      </c>
      <c r="V1670" s="376">
        <v>1</v>
      </c>
      <c r="X1670" s="270"/>
      <c r="Y1670" s="270"/>
      <c r="Z1670" s="376">
        <v>1</v>
      </c>
      <c r="AB1670" s="83"/>
      <c r="AC1670" s="83"/>
      <c r="AD1670" s="83"/>
      <c r="AE1670" s="83"/>
      <c r="AF1670" s="83"/>
      <c r="AG1670" s="83"/>
      <c r="AH1670" s="83"/>
      <c r="AI1670" s="83"/>
      <c r="AJ1670" s="83"/>
      <c r="AK1670" s="83"/>
      <c r="AL1670" s="83"/>
      <c r="AM1670" s="83"/>
      <c r="AN1670" s="83"/>
      <c r="AO1670" s="83"/>
      <c r="AP1670" s="83"/>
      <c r="AQ1670" s="83"/>
      <c r="AR1670" s="83"/>
      <c r="AS1670" s="83"/>
      <c r="AT1670" s="83"/>
      <c r="AU1670" s="83"/>
      <c r="AV1670" s="83"/>
      <c r="AW1670" s="83"/>
      <c r="AX1670" s="83"/>
      <c r="AY1670" s="83"/>
      <c r="AZ1670" s="83"/>
      <c r="BA1670" s="83"/>
      <c r="BB1670" s="83"/>
    </row>
    <row r="1671" spans="10:54" s="228" customFormat="1" x14ac:dyDescent="0.2">
      <c r="J1671" s="361"/>
      <c r="K1671" s="360"/>
      <c r="L1671" s="343"/>
      <c r="M1671" s="343"/>
      <c r="N1671" s="170"/>
      <c r="O1671" s="170"/>
      <c r="P1671" s="170"/>
      <c r="Q1671" s="170"/>
      <c r="R1671" s="170"/>
      <c r="S1671" s="170"/>
      <c r="T1671" s="327">
        <v>1670</v>
      </c>
      <c r="U1671" s="373" t="s">
        <v>1748</v>
      </c>
      <c r="V1671" s="376">
        <v>1</v>
      </c>
      <c r="X1671" s="270"/>
      <c r="Y1671" s="270"/>
      <c r="Z1671" s="376">
        <v>1</v>
      </c>
      <c r="AB1671" s="83"/>
      <c r="AC1671" s="83"/>
      <c r="AD1671" s="83"/>
      <c r="AE1671" s="83"/>
      <c r="AF1671" s="83"/>
      <c r="AG1671" s="83"/>
      <c r="AH1671" s="83"/>
      <c r="AI1671" s="83"/>
      <c r="AJ1671" s="83"/>
      <c r="AK1671" s="83"/>
      <c r="AL1671" s="83"/>
      <c r="AM1671" s="83"/>
      <c r="AN1671" s="83"/>
      <c r="AO1671" s="83"/>
      <c r="AP1671" s="83"/>
      <c r="AQ1671" s="83"/>
      <c r="AR1671" s="83"/>
      <c r="AS1671" s="83"/>
      <c r="AT1671" s="83"/>
      <c r="AU1671" s="83"/>
      <c r="AV1671" s="83"/>
      <c r="AW1671" s="83"/>
      <c r="AX1671" s="83"/>
      <c r="AY1671" s="83"/>
      <c r="AZ1671" s="83"/>
      <c r="BA1671" s="83"/>
      <c r="BB1671" s="83"/>
    </row>
    <row r="1672" spans="10:54" s="228" customFormat="1" x14ac:dyDescent="0.2">
      <c r="J1672" s="361"/>
      <c r="K1672" s="360"/>
      <c r="L1672" s="343"/>
      <c r="M1672" s="343"/>
      <c r="N1672" s="170"/>
      <c r="O1672" s="170"/>
      <c r="P1672" s="170"/>
      <c r="Q1672" s="170"/>
      <c r="R1672" s="170"/>
      <c r="S1672" s="170"/>
      <c r="T1672" s="327">
        <v>1671</v>
      </c>
      <c r="U1672" s="373" t="s">
        <v>1749</v>
      </c>
      <c r="V1672" s="376">
        <v>3</v>
      </c>
      <c r="X1672" s="270"/>
      <c r="Y1672" s="270"/>
      <c r="Z1672" s="376">
        <v>3</v>
      </c>
      <c r="AB1672" s="83"/>
      <c r="AC1672" s="83"/>
      <c r="AD1672" s="83"/>
      <c r="AE1672" s="83"/>
      <c r="AF1672" s="83"/>
      <c r="AG1672" s="83"/>
      <c r="AH1672" s="83"/>
      <c r="AI1672" s="83"/>
      <c r="AJ1672" s="83"/>
      <c r="AK1672" s="83"/>
      <c r="AL1672" s="83"/>
      <c r="AM1672" s="83"/>
      <c r="AN1672" s="83"/>
      <c r="AO1672" s="83"/>
      <c r="AP1672" s="83"/>
      <c r="AQ1672" s="83"/>
      <c r="AR1672" s="83"/>
      <c r="AS1672" s="83"/>
      <c r="AT1672" s="83"/>
      <c r="AU1672" s="83"/>
      <c r="AV1672" s="83"/>
      <c r="AW1672" s="83"/>
      <c r="AX1672" s="83"/>
      <c r="AY1672" s="83"/>
      <c r="AZ1672" s="83"/>
      <c r="BA1672" s="83"/>
      <c r="BB1672" s="83"/>
    </row>
    <row r="1673" spans="10:54" s="228" customFormat="1" x14ac:dyDescent="0.2">
      <c r="J1673" s="361"/>
      <c r="K1673" s="360"/>
      <c r="L1673" s="343"/>
      <c r="M1673" s="343"/>
      <c r="N1673" s="170"/>
      <c r="O1673" s="170"/>
      <c r="P1673" s="170"/>
      <c r="Q1673" s="170"/>
      <c r="R1673" s="170"/>
      <c r="S1673" s="170"/>
      <c r="T1673" s="327">
        <v>1672</v>
      </c>
      <c r="U1673" s="373" t="s">
        <v>1750</v>
      </c>
      <c r="V1673" s="376">
        <v>3</v>
      </c>
      <c r="X1673" s="270"/>
      <c r="Y1673" s="270"/>
      <c r="Z1673" s="376">
        <v>3</v>
      </c>
      <c r="AB1673" s="83"/>
      <c r="AC1673" s="83"/>
      <c r="AD1673" s="83"/>
      <c r="AE1673" s="83"/>
      <c r="AF1673" s="83"/>
      <c r="AG1673" s="83"/>
      <c r="AH1673" s="83"/>
      <c r="AI1673" s="83"/>
      <c r="AJ1673" s="83"/>
      <c r="AK1673" s="83"/>
      <c r="AL1673" s="83"/>
      <c r="AM1673" s="83"/>
      <c r="AN1673" s="83"/>
      <c r="AO1673" s="83"/>
      <c r="AP1673" s="83"/>
      <c r="AQ1673" s="83"/>
      <c r="AR1673" s="83"/>
      <c r="AS1673" s="83"/>
      <c r="AT1673" s="83"/>
      <c r="AU1673" s="83"/>
      <c r="AV1673" s="83"/>
      <c r="AW1673" s="83"/>
      <c r="AX1673" s="83"/>
      <c r="AY1673" s="83"/>
      <c r="AZ1673" s="83"/>
      <c r="BA1673" s="83"/>
      <c r="BB1673" s="83"/>
    </row>
    <row r="1674" spans="10:54" s="228" customFormat="1" x14ac:dyDescent="0.2">
      <c r="J1674" s="361"/>
      <c r="K1674" s="360"/>
      <c r="L1674" s="343"/>
      <c r="M1674" s="343"/>
      <c r="N1674" s="170"/>
      <c r="O1674" s="170"/>
      <c r="P1674" s="170"/>
      <c r="Q1674" s="170"/>
      <c r="R1674" s="170"/>
      <c r="S1674" s="170"/>
      <c r="T1674" s="327">
        <v>1673</v>
      </c>
      <c r="U1674" s="373" t="s">
        <v>1751</v>
      </c>
      <c r="V1674" s="376">
        <v>3</v>
      </c>
      <c r="X1674" s="270"/>
      <c r="Y1674" s="270"/>
      <c r="Z1674" s="376">
        <v>3</v>
      </c>
      <c r="AB1674" s="83"/>
      <c r="AC1674" s="83"/>
      <c r="AD1674" s="83"/>
      <c r="AE1674" s="83"/>
      <c r="AF1674" s="83"/>
      <c r="AG1674" s="83"/>
      <c r="AH1674" s="83"/>
      <c r="AI1674" s="83"/>
      <c r="AJ1674" s="83"/>
      <c r="AK1674" s="83"/>
      <c r="AL1674" s="83"/>
      <c r="AM1674" s="83"/>
      <c r="AN1674" s="83"/>
      <c r="AO1674" s="83"/>
      <c r="AP1674" s="83"/>
      <c r="AQ1674" s="83"/>
      <c r="AR1674" s="83"/>
      <c r="AS1674" s="83"/>
      <c r="AT1674" s="83"/>
      <c r="AU1674" s="83"/>
      <c r="AV1674" s="83"/>
      <c r="AW1674" s="83"/>
      <c r="AX1674" s="83"/>
      <c r="AY1674" s="83"/>
      <c r="AZ1674" s="83"/>
      <c r="BA1674" s="83"/>
      <c r="BB1674" s="83"/>
    </row>
    <row r="1675" spans="10:54" s="228" customFormat="1" x14ac:dyDescent="0.2">
      <c r="J1675" s="361"/>
      <c r="K1675" s="360"/>
      <c r="L1675" s="343"/>
      <c r="M1675" s="343"/>
      <c r="N1675" s="170"/>
      <c r="O1675" s="170"/>
      <c r="P1675" s="170"/>
      <c r="Q1675" s="170"/>
      <c r="R1675" s="170"/>
      <c r="S1675" s="170"/>
      <c r="T1675" s="327">
        <v>1674</v>
      </c>
      <c r="U1675" s="373" t="s">
        <v>1752</v>
      </c>
      <c r="V1675" s="376">
        <v>3</v>
      </c>
      <c r="X1675" s="270"/>
      <c r="Y1675" s="270"/>
      <c r="Z1675" s="376">
        <v>3</v>
      </c>
      <c r="AB1675" s="83"/>
      <c r="AC1675" s="83"/>
      <c r="AD1675" s="83"/>
      <c r="AE1675" s="83"/>
      <c r="AF1675" s="83"/>
      <c r="AG1675" s="83"/>
      <c r="AH1675" s="83"/>
      <c r="AI1675" s="83"/>
      <c r="AJ1675" s="83"/>
      <c r="AK1675" s="83"/>
      <c r="AL1675" s="83"/>
      <c r="AM1675" s="83"/>
      <c r="AN1675" s="83"/>
      <c r="AO1675" s="83"/>
      <c r="AP1675" s="83"/>
      <c r="AQ1675" s="83"/>
      <c r="AR1675" s="83"/>
      <c r="AS1675" s="83"/>
      <c r="AT1675" s="83"/>
      <c r="AU1675" s="83"/>
      <c r="AV1675" s="83"/>
      <c r="AW1675" s="83"/>
      <c r="AX1675" s="83"/>
      <c r="AY1675" s="83"/>
      <c r="AZ1675" s="83"/>
      <c r="BA1675" s="83"/>
      <c r="BB1675" s="83"/>
    </row>
    <row r="1676" spans="10:54" s="228" customFormat="1" x14ac:dyDescent="0.2">
      <c r="J1676" s="361"/>
      <c r="K1676" s="360"/>
      <c r="L1676" s="343"/>
      <c r="M1676" s="343"/>
      <c r="N1676" s="170"/>
      <c r="O1676" s="170"/>
      <c r="P1676" s="170"/>
      <c r="Q1676" s="170"/>
      <c r="R1676" s="170"/>
      <c r="S1676" s="170"/>
      <c r="T1676" s="327">
        <v>1675</v>
      </c>
      <c r="U1676" s="373" t="s">
        <v>1753</v>
      </c>
      <c r="V1676" s="376">
        <v>3</v>
      </c>
      <c r="X1676" s="270"/>
      <c r="Y1676" s="270"/>
      <c r="Z1676" s="376">
        <v>3</v>
      </c>
      <c r="AB1676" s="83"/>
      <c r="AC1676" s="83"/>
      <c r="AD1676" s="83"/>
      <c r="AE1676" s="83"/>
      <c r="AF1676" s="83"/>
      <c r="AG1676" s="83"/>
      <c r="AH1676" s="83"/>
      <c r="AI1676" s="83"/>
      <c r="AJ1676" s="83"/>
      <c r="AK1676" s="83"/>
      <c r="AL1676" s="83"/>
      <c r="AM1676" s="83"/>
      <c r="AN1676" s="83"/>
      <c r="AO1676" s="83"/>
      <c r="AP1676" s="83"/>
      <c r="AQ1676" s="83"/>
      <c r="AR1676" s="83"/>
      <c r="AS1676" s="83"/>
      <c r="AT1676" s="83"/>
      <c r="AU1676" s="83"/>
      <c r="AV1676" s="83"/>
      <c r="AW1676" s="83"/>
      <c r="AX1676" s="83"/>
      <c r="AY1676" s="83"/>
      <c r="AZ1676" s="83"/>
      <c r="BA1676" s="83"/>
      <c r="BB1676" s="83"/>
    </row>
    <row r="1677" spans="10:54" s="228" customFormat="1" x14ac:dyDescent="0.2">
      <c r="J1677" s="361"/>
      <c r="K1677" s="360"/>
      <c r="L1677" s="343"/>
      <c r="M1677" s="343"/>
      <c r="N1677" s="170"/>
      <c r="O1677" s="170"/>
      <c r="P1677" s="170"/>
      <c r="Q1677" s="170"/>
      <c r="R1677" s="170"/>
      <c r="S1677" s="170"/>
      <c r="T1677" s="327">
        <v>1676</v>
      </c>
      <c r="U1677" s="373" t="s">
        <v>1754</v>
      </c>
      <c r="V1677" s="376">
        <v>3</v>
      </c>
      <c r="X1677" s="270"/>
      <c r="Y1677" s="270"/>
      <c r="Z1677" s="376">
        <v>3</v>
      </c>
      <c r="AB1677" s="83"/>
      <c r="AC1677" s="83"/>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row>
    <row r="1678" spans="10:54" s="228" customFormat="1" x14ac:dyDescent="0.2">
      <c r="J1678" s="361"/>
      <c r="K1678" s="360"/>
      <c r="L1678" s="343"/>
      <c r="M1678" s="343"/>
      <c r="N1678" s="170"/>
      <c r="O1678" s="170"/>
      <c r="P1678" s="170"/>
      <c r="Q1678" s="170"/>
      <c r="R1678" s="170"/>
      <c r="S1678" s="170"/>
      <c r="T1678" s="327">
        <v>1677</v>
      </c>
      <c r="U1678" s="373" t="s">
        <v>1755</v>
      </c>
      <c r="V1678" s="376">
        <v>3</v>
      </c>
      <c r="X1678" s="270"/>
      <c r="Y1678" s="270"/>
      <c r="Z1678" s="376">
        <v>3</v>
      </c>
      <c r="AB1678" s="83"/>
      <c r="AC1678" s="83"/>
      <c r="AD1678" s="83"/>
      <c r="AE1678" s="83"/>
      <c r="AF1678" s="83"/>
      <c r="AG1678" s="83"/>
      <c r="AH1678" s="83"/>
      <c r="AI1678" s="83"/>
      <c r="AJ1678" s="83"/>
      <c r="AK1678" s="83"/>
      <c r="AL1678" s="83"/>
      <c r="AM1678" s="83"/>
      <c r="AN1678" s="83"/>
      <c r="AO1678" s="83"/>
      <c r="AP1678" s="83"/>
      <c r="AQ1678" s="83"/>
      <c r="AR1678" s="83"/>
      <c r="AS1678" s="83"/>
      <c r="AT1678" s="83"/>
      <c r="AU1678" s="83"/>
      <c r="AV1678" s="83"/>
      <c r="AW1678" s="83"/>
      <c r="AX1678" s="83"/>
      <c r="AY1678" s="83"/>
      <c r="AZ1678" s="83"/>
      <c r="BA1678" s="83"/>
      <c r="BB1678" s="83"/>
    </row>
    <row r="1679" spans="10:54" s="228" customFormat="1" x14ac:dyDescent="0.2">
      <c r="J1679" s="361"/>
      <c r="K1679" s="360"/>
      <c r="L1679" s="343"/>
      <c r="M1679" s="343"/>
      <c r="N1679" s="170"/>
      <c r="O1679" s="170"/>
      <c r="P1679" s="170"/>
      <c r="Q1679" s="170"/>
      <c r="R1679" s="170"/>
      <c r="S1679" s="170"/>
      <c r="T1679" s="327">
        <v>1678</v>
      </c>
      <c r="U1679" s="373" t="s">
        <v>1756</v>
      </c>
      <c r="V1679" s="376">
        <v>3</v>
      </c>
      <c r="X1679" s="270"/>
      <c r="Y1679" s="270"/>
      <c r="Z1679" s="376">
        <v>3</v>
      </c>
      <c r="AB1679" s="83"/>
      <c r="AC1679" s="83"/>
      <c r="AD1679" s="83"/>
      <c r="AE1679" s="83"/>
      <c r="AF1679" s="83"/>
      <c r="AG1679" s="83"/>
      <c r="AH1679" s="83"/>
      <c r="AI1679" s="83"/>
      <c r="AJ1679" s="83"/>
      <c r="AK1679" s="83"/>
      <c r="AL1679" s="83"/>
      <c r="AM1679" s="83"/>
      <c r="AN1679" s="83"/>
      <c r="AO1679" s="83"/>
      <c r="AP1679" s="83"/>
      <c r="AQ1679" s="83"/>
      <c r="AR1679" s="83"/>
      <c r="AS1679" s="83"/>
      <c r="AT1679" s="83"/>
      <c r="AU1679" s="83"/>
      <c r="AV1679" s="83"/>
      <c r="AW1679" s="83"/>
      <c r="AX1679" s="83"/>
      <c r="AY1679" s="83"/>
      <c r="AZ1679" s="83"/>
      <c r="BA1679" s="83"/>
      <c r="BB1679" s="83"/>
    </row>
    <row r="1680" spans="10:54" s="228" customFormat="1" x14ac:dyDescent="0.2">
      <c r="J1680" s="361"/>
      <c r="K1680" s="360"/>
      <c r="L1680" s="343"/>
      <c r="M1680" s="343"/>
      <c r="N1680" s="170"/>
      <c r="O1680" s="170"/>
      <c r="P1680" s="170"/>
      <c r="Q1680" s="170"/>
      <c r="R1680" s="170"/>
      <c r="S1680" s="170"/>
      <c r="T1680" s="327">
        <v>1679</v>
      </c>
      <c r="U1680" s="373" t="s">
        <v>1757</v>
      </c>
      <c r="V1680" s="376">
        <v>3</v>
      </c>
      <c r="X1680" s="270"/>
      <c r="Y1680" s="270"/>
      <c r="Z1680" s="376">
        <v>3</v>
      </c>
      <c r="AB1680" s="83"/>
      <c r="AC1680" s="83"/>
      <c r="AD1680" s="83"/>
      <c r="AE1680" s="83"/>
      <c r="AF1680" s="83"/>
      <c r="AG1680" s="83"/>
      <c r="AH1680" s="83"/>
      <c r="AI1680" s="83"/>
      <c r="AJ1680" s="83"/>
      <c r="AK1680" s="83"/>
      <c r="AL1680" s="83"/>
      <c r="AM1680" s="83"/>
      <c r="AN1680" s="83"/>
      <c r="AO1680" s="83"/>
      <c r="AP1680" s="83"/>
      <c r="AQ1680" s="83"/>
      <c r="AR1680" s="83"/>
      <c r="AS1680" s="83"/>
      <c r="AT1680" s="83"/>
      <c r="AU1680" s="83"/>
      <c r="AV1680" s="83"/>
      <c r="AW1680" s="83"/>
      <c r="AX1680" s="83"/>
      <c r="AY1680" s="83"/>
      <c r="AZ1680" s="83"/>
      <c r="BA1680" s="83"/>
      <c r="BB1680" s="83"/>
    </row>
    <row r="1681" spans="10:54" s="228" customFormat="1" x14ac:dyDescent="0.2">
      <c r="J1681" s="361"/>
      <c r="K1681" s="360"/>
      <c r="L1681" s="343"/>
      <c r="M1681" s="343"/>
      <c r="N1681" s="170"/>
      <c r="O1681" s="170"/>
      <c r="P1681" s="170"/>
      <c r="Q1681" s="170"/>
      <c r="R1681" s="170"/>
      <c r="S1681" s="170"/>
      <c r="T1681" s="327">
        <v>1680</v>
      </c>
      <c r="U1681" s="373" t="s">
        <v>1758</v>
      </c>
      <c r="V1681" s="376">
        <v>3</v>
      </c>
      <c r="X1681" s="270"/>
      <c r="Y1681" s="270"/>
      <c r="Z1681" s="376">
        <v>3</v>
      </c>
      <c r="AB1681" s="83"/>
      <c r="AC1681" s="83"/>
      <c r="AD1681" s="83"/>
      <c r="AE1681" s="83"/>
      <c r="AF1681" s="83"/>
      <c r="AG1681" s="83"/>
      <c r="AH1681" s="83"/>
      <c r="AI1681" s="83"/>
      <c r="AJ1681" s="83"/>
      <c r="AK1681" s="83"/>
      <c r="AL1681" s="83"/>
      <c r="AM1681" s="83"/>
      <c r="AN1681" s="83"/>
      <c r="AO1681" s="83"/>
      <c r="AP1681" s="83"/>
      <c r="AQ1681" s="83"/>
      <c r="AR1681" s="83"/>
      <c r="AS1681" s="83"/>
      <c r="AT1681" s="83"/>
      <c r="AU1681" s="83"/>
      <c r="AV1681" s="83"/>
      <c r="AW1681" s="83"/>
      <c r="AX1681" s="83"/>
      <c r="AY1681" s="83"/>
      <c r="AZ1681" s="83"/>
      <c r="BA1681" s="83"/>
      <c r="BB1681" s="83"/>
    </row>
    <row r="1682" spans="10:54" s="228" customFormat="1" x14ac:dyDescent="0.2">
      <c r="J1682" s="361"/>
      <c r="K1682" s="360"/>
      <c r="L1682" s="343"/>
      <c r="M1682" s="343"/>
      <c r="N1682" s="170"/>
      <c r="O1682" s="170"/>
      <c r="P1682" s="170"/>
      <c r="Q1682" s="170"/>
      <c r="R1682" s="170"/>
      <c r="S1682" s="170"/>
      <c r="T1682" s="327">
        <v>1681</v>
      </c>
      <c r="U1682" s="373" t="s">
        <v>1759</v>
      </c>
      <c r="V1682" s="376">
        <v>3</v>
      </c>
      <c r="X1682" s="270"/>
      <c r="Y1682" s="270"/>
      <c r="Z1682" s="376">
        <v>3</v>
      </c>
      <c r="AB1682" s="83"/>
      <c r="AC1682" s="83"/>
      <c r="AD1682" s="83"/>
      <c r="AE1682" s="83"/>
      <c r="AF1682" s="83"/>
      <c r="AG1682" s="83"/>
      <c r="AH1682" s="83"/>
      <c r="AI1682" s="83"/>
      <c r="AJ1682" s="83"/>
      <c r="AK1682" s="83"/>
      <c r="AL1682" s="83"/>
      <c r="AM1682" s="83"/>
      <c r="AN1682" s="83"/>
      <c r="AO1682" s="83"/>
      <c r="AP1682" s="83"/>
      <c r="AQ1682" s="83"/>
      <c r="AR1682" s="83"/>
      <c r="AS1682" s="83"/>
      <c r="AT1682" s="83"/>
      <c r="AU1682" s="83"/>
      <c r="AV1682" s="83"/>
      <c r="AW1682" s="83"/>
      <c r="AX1682" s="83"/>
      <c r="AY1682" s="83"/>
      <c r="AZ1682" s="83"/>
      <c r="BA1682" s="83"/>
      <c r="BB1682" s="83"/>
    </row>
    <row r="1683" spans="10:54" s="228" customFormat="1" x14ac:dyDescent="0.2">
      <c r="J1683" s="361"/>
      <c r="K1683" s="360"/>
      <c r="L1683" s="343"/>
      <c r="M1683" s="343"/>
      <c r="N1683" s="170"/>
      <c r="O1683" s="170"/>
      <c r="P1683" s="170"/>
      <c r="Q1683" s="170"/>
      <c r="R1683" s="170"/>
      <c r="S1683" s="170"/>
      <c r="T1683" s="327">
        <v>1682</v>
      </c>
      <c r="U1683" s="373" t="s">
        <v>1760</v>
      </c>
      <c r="V1683" s="376">
        <v>3</v>
      </c>
      <c r="X1683" s="270"/>
      <c r="Y1683" s="270"/>
      <c r="Z1683" s="376">
        <v>3</v>
      </c>
      <c r="AB1683" s="83"/>
      <c r="AC1683" s="83"/>
      <c r="AD1683" s="83"/>
      <c r="AE1683" s="83"/>
      <c r="AF1683" s="83"/>
      <c r="AG1683" s="83"/>
      <c r="AH1683" s="83"/>
      <c r="AI1683" s="83"/>
      <c r="AJ1683" s="83"/>
      <c r="AK1683" s="83"/>
      <c r="AL1683" s="83"/>
      <c r="AM1683" s="83"/>
      <c r="AN1683" s="83"/>
      <c r="AO1683" s="83"/>
      <c r="AP1683" s="83"/>
      <c r="AQ1683" s="83"/>
      <c r="AR1683" s="83"/>
      <c r="AS1683" s="83"/>
      <c r="AT1683" s="83"/>
      <c r="AU1683" s="83"/>
      <c r="AV1683" s="83"/>
      <c r="AW1683" s="83"/>
      <c r="AX1683" s="83"/>
      <c r="AY1683" s="83"/>
      <c r="AZ1683" s="83"/>
      <c r="BA1683" s="83"/>
      <c r="BB1683" s="83"/>
    </row>
    <row r="1684" spans="10:54" s="228" customFormat="1" x14ac:dyDescent="0.2">
      <c r="J1684" s="361"/>
      <c r="K1684" s="360"/>
      <c r="L1684" s="343"/>
      <c r="M1684" s="343"/>
      <c r="N1684" s="170"/>
      <c r="O1684" s="170"/>
      <c r="P1684" s="170"/>
      <c r="Q1684" s="170"/>
      <c r="R1684" s="170"/>
      <c r="S1684" s="170"/>
      <c r="T1684" s="327">
        <v>1683</v>
      </c>
      <c r="U1684" s="373" t="s">
        <v>1761</v>
      </c>
      <c r="V1684" s="376">
        <v>3</v>
      </c>
      <c r="X1684" s="270"/>
      <c r="Y1684" s="270"/>
      <c r="Z1684" s="376">
        <v>3</v>
      </c>
      <c r="AB1684" s="83"/>
      <c r="AC1684" s="83"/>
      <c r="AD1684" s="83"/>
      <c r="AE1684" s="83"/>
      <c r="AF1684" s="83"/>
      <c r="AG1684" s="83"/>
      <c r="AH1684" s="83"/>
      <c r="AI1684" s="83"/>
      <c r="AJ1684" s="83"/>
      <c r="AK1684" s="83"/>
      <c r="AL1684" s="83"/>
      <c r="AM1684" s="83"/>
      <c r="AN1684" s="83"/>
      <c r="AO1684" s="83"/>
      <c r="AP1684" s="83"/>
      <c r="AQ1684" s="83"/>
      <c r="AR1684" s="83"/>
      <c r="AS1684" s="83"/>
      <c r="AT1684" s="83"/>
      <c r="AU1684" s="83"/>
      <c r="AV1684" s="83"/>
      <c r="AW1684" s="83"/>
      <c r="AX1684" s="83"/>
      <c r="AY1684" s="83"/>
      <c r="AZ1684" s="83"/>
      <c r="BA1684" s="83"/>
      <c r="BB1684" s="83"/>
    </row>
    <row r="1685" spans="10:54" s="228" customFormat="1" x14ac:dyDescent="0.2">
      <c r="J1685" s="361"/>
      <c r="K1685" s="360"/>
      <c r="L1685" s="343"/>
      <c r="M1685" s="343"/>
      <c r="N1685" s="170"/>
      <c r="O1685" s="170"/>
      <c r="P1685" s="170"/>
      <c r="Q1685" s="170"/>
      <c r="R1685" s="170"/>
      <c r="S1685" s="170"/>
      <c r="T1685" s="327">
        <v>1684</v>
      </c>
      <c r="U1685" s="373" t="s">
        <v>1762</v>
      </c>
      <c r="V1685" s="376">
        <v>1</v>
      </c>
      <c r="X1685" s="270"/>
      <c r="Y1685" s="270"/>
      <c r="Z1685" s="376">
        <v>1</v>
      </c>
      <c r="AB1685" s="83"/>
      <c r="AC1685" s="83"/>
      <c r="AD1685" s="83"/>
      <c r="AE1685" s="83"/>
      <c r="AF1685" s="83"/>
      <c r="AG1685" s="83"/>
      <c r="AH1685" s="83"/>
      <c r="AI1685" s="83"/>
      <c r="AJ1685" s="83"/>
      <c r="AK1685" s="83"/>
      <c r="AL1685" s="83"/>
      <c r="AM1685" s="83"/>
      <c r="AN1685" s="83"/>
      <c r="AO1685" s="83"/>
      <c r="AP1685" s="83"/>
      <c r="AQ1685" s="83"/>
      <c r="AR1685" s="83"/>
      <c r="AS1685" s="83"/>
      <c r="AT1685" s="83"/>
      <c r="AU1685" s="83"/>
      <c r="AV1685" s="83"/>
      <c r="AW1685" s="83"/>
      <c r="AX1685" s="83"/>
      <c r="AY1685" s="83"/>
      <c r="AZ1685" s="83"/>
      <c r="BA1685" s="83"/>
      <c r="BB1685" s="83"/>
    </row>
    <row r="1686" spans="10:54" s="228" customFormat="1" x14ac:dyDescent="0.2">
      <c r="J1686" s="361"/>
      <c r="K1686" s="360"/>
      <c r="L1686" s="343"/>
      <c r="M1686" s="343"/>
      <c r="N1686" s="170"/>
      <c r="O1686" s="170"/>
      <c r="P1686" s="170"/>
      <c r="Q1686" s="170"/>
      <c r="R1686" s="170"/>
      <c r="S1686" s="170"/>
      <c r="T1686" s="327">
        <v>1685</v>
      </c>
      <c r="U1686" s="373" t="s">
        <v>1763</v>
      </c>
      <c r="V1686" s="376">
        <v>1</v>
      </c>
      <c r="X1686" s="270"/>
      <c r="Y1686" s="270"/>
      <c r="Z1686" s="376">
        <v>1</v>
      </c>
      <c r="AB1686" s="83"/>
      <c r="AC1686" s="83"/>
      <c r="AD1686" s="83"/>
      <c r="AE1686" s="83"/>
      <c r="AF1686" s="83"/>
      <c r="AG1686" s="83"/>
      <c r="AH1686" s="83"/>
      <c r="AI1686" s="83"/>
      <c r="AJ1686" s="83"/>
      <c r="AK1686" s="83"/>
      <c r="AL1686" s="83"/>
      <c r="AM1686" s="83"/>
      <c r="AN1686" s="83"/>
      <c r="AO1686" s="83"/>
      <c r="AP1686" s="83"/>
      <c r="AQ1686" s="83"/>
      <c r="AR1686" s="83"/>
      <c r="AS1686" s="83"/>
      <c r="AT1686" s="83"/>
      <c r="AU1686" s="83"/>
      <c r="AV1686" s="83"/>
      <c r="AW1686" s="83"/>
      <c r="AX1686" s="83"/>
      <c r="AY1686" s="83"/>
      <c r="AZ1686" s="83"/>
      <c r="BA1686" s="83"/>
      <c r="BB1686" s="83"/>
    </row>
    <row r="1687" spans="10:54" s="228" customFormat="1" x14ac:dyDescent="0.2">
      <c r="J1687" s="361"/>
      <c r="K1687" s="360"/>
      <c r="L1687" s="343"/>
      <c r="M1687" s="343"/>
      <c r="N1687" s="170"/>
      <c r="O1687" s="170"/>
      <c r="P1687" s="170"/>
      <c r="Q1687" s="170"/>
      <c r="R1687" s="170"/>
      <c r="S1687" s="170"/>
      <c r="T1687" s="327">
        <v>1686</v>
      </c>
      <c r="U1687" s="373" t="s">
        <v>1764</v>
      </c>
      <c r="V1687" s="376">
        <v>3</v>
      </c>
      <c r="X1687" s="270"/>
      <c r="Y1687" s="270"/>
      <c r="Z1687" s="376">
        <v>3</v>
      </c>
      <c r="AB1687" s="83"/>
      <c r="AC1687" s="83"/>
      <c r="AD1687" s="83"/>
      <c r="AE1687" s="83"/>
      <c r="AF1687" s="83"/>
      <c r="AG1687" s="83"/>
      <c r="AH1687" s="83"/>
      <c r="AI1687" s="83"/>
      <c r="AJ1687" s="83"/>
      <c r="AK1687" s="83"/>
      <c r="AL1687" s="83"/>
      <c r="AM1687" s="83"/>
      <c r="AN1687" s="83"/>
      <c r="AO1687" s="83"/>
      <c r="AP1687" s="83"/>
      <c r="AQ1687" s="83"/>
      <c r="AR1687" s="83"/>
      <c r="AS1687" s="83"/>
      <c r="AT1687" s="83"/>
      <c r="AU1687" s="83"/>
      <c r="AV1687" s="83"/>
      <c r="AW1687" s="83"/>
      <c r="AX1687" s="83"/>
      <c r="AY1687" s="83"/>
      <c r="AZ1687" s="83"/>
      <c r="BA1687" s="83"/>
      <c r="BB1687" s="83"/>
    </row>
    <row r="1688" spans="10:54" s="228" customFormat="1" x14ac:dyDescent="0.2">
      <c r="J1688" s="361"/>
      <c r="K1688" s="360"/>
      <c r="L1688" s="343"/>
      <c r="M1688" s="343"/>
      <c r="N1688" s="170"/>
      <c r="O1688" s="170"/>
      <c r="P1688" s="170"/>
      <c r="Q1688" s="170"/>
      <c r="R1688" s="170"/>
      <c r="S1688" s="170"/>
      <c r="T1688" s="327">
        <v>1687</v>
      </c>
      <c r="U1688" s="373" t="s">
        <v>1765</v>
      </c>
      <c r="V1688" s="376">
        <v>3</v>
      </c>
      <c r="X1688" s="270"/>
      <c r="Y1688" s="270"/>
      <c r="Z1688" s="376">
        <v>3</v>
      </c>
      <c r="AB1688" s="83"/>
      <c r="AC1688" s="83"/>
      <c r="AD1688" s="83"/>
      <c r="AE1688" s="83"/>
      <c r="AF1688" s="83"/>
      <c r="AG1688" s="83"/>
      <c r="AH1688" s="83"/>
      <c r="AI1688" s="83"/>
      <c r="AJ1688" s="83"/>
      <c r="AK1688" s="83"/>
      <c r="AL1688" s="83"/>
      <c r="AM1688" s="83"/>
      <c r="AN1688" s="83"/>
      <c r="AO1688" s="83"/>
      <c r="AP1688" s="83"/>
      <c r="AQ1688" s="83"/>
      <c r="AR1688" s="83"/>
      <c r="AS1688" s="83"/>
      <c r="AT1688" s="83"/>
      <c r="AU1688" s="83"/>
      <c r="AV1688" s="83"/>
      <c r="AW1688" s="83"/>
      <c r="AX1688" s="83"/>
      <c r="AY1688" s="83"/>
      <c r="AZ1688" s="83"/>
      <c r="BA1688" s="83"/>
      <c r="BB1688" s="83"/>
    </row>
    <row r="1689" spans="10:54" s="228" customFormat="1" x14ac:dyDescent="0.2">
      <c r="J1689" s="361"/>
      <c r="K1689" s="360"/>
      <c r="L1689" s="343"/>
      <c r="M1689" s="343"/>
      <c r="N1689" s="170"/>
      <c r="O1689" s="170"/>
      <c r="P1689" s="170"/>
      <c r="Q1689" s="170"/>
      <c r="R1689" s="170"/>
      <c r="S1689" s="170"/>
      <c r="T1689" s="327">
        <v>1688</v>
      </c>
      <c r="U1689" s="373" t="s">
        <v>1766</v>
      </c>
      <c r="V1689" s="376">
        <v>3</v>
      </c>
      <c r="X1689" s="270"/>
      <c r="Y1689" s="270"/>
      <c r="Z1689" s="376">
        <v>3</v>
      </c>
      <c r="AB1689" s="83"/>
      <c r="AC1689" s="83"/>
      <c r="AD1689" s="83"/>
      <c r="AE1689" s="83"/>
      <c r="AF1689" s="83"/>
      <c r="AG1689" s="83"/>
      <c r="AH1689" s="83"/>
      <c r="AI1689" s="83"/>
      <c r="AJ1689" s="83"/>
      <c r="AK1689" s="83"/>
      <c r="AL1689" s="83"/>
      <c r="AM1689" s="83"/>
      <c r="AN1689" s="83"/>
      <c r="AO1689" s="83"/>
      <c r="AP1689" s="83"/>
      <c r="AQ1689" s="83"/>
      <c r="AR1689" s="83"/>
      <c r="AS1689" s="83"/>
      <c r="AT1689" s="83"/>
      <c r="AU1689" s="83"/>
      <c r="AV1689" s="83"/>
      <c r="AW1689" s="83"/>
      <c r="AX1689" s="83"/>
      <c r="AY1689" s="83"/>
      <c r="AZ1689" s="83"/>
      <c r="BA1689" s="83"/>
      <c r="BB1689" s="83"/>
    </row>
    <row r="1690" spans="10:54" s="228" customFormat="1" x14ac:dyDescent="0.2">
      <c r="J1690" s="361"/>
      <c r="K1690" s="360"/>
      <c r="L1690" s="343"/>
      <c r="M1690" s="343"/>
      <c r="N1690" s="170"/>
      <c r="O1690" s="170"/>
      <c r="P1690" s="170"/>
      <c r="Q1690" s="170"/>
      <c r="R1690" s="170"/>
      <c r="S1690" s="170"/>
      <c r="T1690" s="327">
        <v>1689</v>
      </c>
      <c r="U1690" s="373" t="s">
        <v>1767</v>
      </c>
      <c r="V1690" s="376">
        <v>3</v>
      </c>
      <c r="X1690" s="270"/>
      <c r="Y1690" s="270"/>
      <c r="Z1690" s="376">
        <v>3</v>
      </c>
      <c r="AB1690" s="83"/>
      <c r="AC1690" s="83"/>
      <c r="AD1690" s="83"/>
      <c r="AE1690" s="83"/>
      <c r="AF1690" s="83"/>
      <c r="AG1690" s="83"/>
      <c r="AH1690" s="83"/>
      <c r="AI1690" s="83"/>
      <c r="AJ1690" s="83"/>
      <c r="AK1690" s="83"/>
      <c r="AL1690" s="83"/>
      <c r="AM1690" s="83"/>
      <c r="AN1690" s="83"/>
      <c r="AO1690" s="83"/>
      <c r="AP1690" s="83"/>
      <c r="AQ1690" s="83"/>
      <c r="AR1690" s="83"/>
      <c r="AS1690" s="83"/>
      <c r="AT1690" s="83"/>
      <c r="AU1690" s="83"/>
      <c r="AV1690" s="83"/>
      <c r="AW1690" s="83"/>
      <c r="AX1690" s="83"/>
      <c r="AY1690" s="83"/>
      <c r="AZ1690" s="83"/>
      <c r="BA1690" s="83"/>
      <c r="BB1690" s="83"/>
    </row>
    <row r="1691" spans="10:54" s="228" customFormat="1" x14ac:dyDescent="0.2">
      <c r="J1691" s="361"/>
      <c r="K1691" s="360"/>
      <c r="L1691" s="343"/>
      <c r="M1691" s="343"/>
      <c r="N1691" s="170"/>
      <c r="O1691" s="170"/>
      <c r="P1691" s="170"/>
      <c r="Q1691" s="170"/>
      <c r="R1691" s="170"/>
      <c r="S1691" s="170"/>
      <c r="T1691" s="327">
        <v>1690</v>
      </c>
      <c r="U1691" s="373" t="s">
        <v>1768</v>
      </c>
      <c r="V1691" s="376">
        <v>3</v>
      </c>
      <c r="X1691" s="270"/>
      <c r="Y1691" s="270"/>
      <c r="Z1691" s="376">
        <v>3</v>
      </c>
      <c r="AB1691" s="83"/>
      <c r="AC1691" s="83"/>
      <c r="AD1691" s="83"/>
      <c r="AE1691" s="83"/>
      <c r="AF1691" s="83"/>
      <c r="AG1691" s="83"/>
      <c r="AH1691" s="83"/>
      <c r="AI1691" s="83"/>
      <c r="AJ1691" s="83"/>
      <c r="AK1691" s="83"/>
      <c r="AL1691" s="83"/>
      <c r="AM1691" s="83"/>
      <c r="AN1691" s="83"/>
      <c r="AO1691" s="83"/>
      <c r="AP1691" s="83"/>
      <c r="AQ1691" s="83"/>
      <c r="AR1691" s="83"/>
      <c r="AS1691" s="83"/>
      <c r="AT1691" s="83"/>
      <c r="AU1691" s="83"/>
      <c r="AV1691" s="83"/>
      <c r="AW1691" s="83"/>
      <c r="AX1691" s="83"/>
      <c r="AY1691" s="83"/>
      <c r="AZ1691" s="83"/>
      <c r="BA1691" s="83"/>
      <c r="BB1691" s="83"/>
    </row>
    <row r="1692" spans="10:54" s="228" customFormat="1" x14ac:dyDescent="0.2">
      <c r="J1692" s="361"/>
      <c r="K1692" s="360"/>
      <c r="L1692" s="343"/>
      <c r="M1692" s="343"/>
      <c r="N1692" s="170"/>
      <c r="O1692" s="170"/>
      <c r="P1692" s="170"/>
      <c r="Q1692" s="170"/>
      <c r="R1692" s="170"/>
      <c r="S1692" s="170"/>
      <c r="T1692" s="327">
        <v>1691</v>
      </c>
      <c r="U1692" s="373" t="s">
        <v>1769</v>
      </c>
      <c r="V1692" s="376">
        <v>3</v>
      </c>
      <c r="X1692" s="270"/>
      <c r="Y1692" s="270"/>
      <c r="Z1692" s="376">
        <v>3</v>
      </c>
      <c r="AB1692" s="83"/>
      <c r="AC1692" s="83"/>
      <c r="AD1692" s="83"/>
      <c r="AE1692" s="83"/>
      <c r="AF1692" s="83"/>
      <c r="AG1692" s="83"/>
      <c r="AH1692" s="83"/>
      <c r="AI1692" s="83"/>
      <c r="AJ1692" s="83"/>
      <c r="AK1692" s="83"/>
      <c r="AL1692" s="83"/>
      <c r="AM1692" s="83"/>
      <c r="AN1692" s="83"/>
      <c r="AO1692" s="83"/>
      <c r="AP1692" s="83"/>
      <c r="AQ1692" s="83"/>
      <c r="AR1692" s="83"/>
      <c r="AS1692" s="83"/>
      <c r="AT1692" s="83"/>
      <c r="AU1692" s="83"/>
      <c r="AV1692" s="83"/>
      <c r="AW1692" s="83"/>
      <c r="AX1692" s="83"/>
      <c r="AY1692" s="83"/>
      <c r="AZ1692" s="83"/>
      <c r="BA1692" s="83"/>
      <c r="BB1692" s="83"/>
    </row>
    <row r="1693" spans="10:54" s="228" customFormat="1" x14ac:dyDescent="0.2">
      <c r="J1693" s="361"/>
      <c r="K1693" s="360"/>
      <c r="L1693" s="343"/>
      <c r="M1693" s="343"/>
      <c r="N1693" s="170"/>
      <c r="O1693" s="170"/>
      <c r="P1693" s="170"/>
      <c r="Q1693" s="170"/>
      <c r="R1693" s="170"/>
      <c r="S1693" s="170"/>
      <c r="T1693" s="327">
        <v>1692</v>
      </c>
      <c r="U1693" s="373" t="s">
        <v>1770</v>
      </c>
      <c r="V1693" s="376">
        <v>3</v>
      </c>
      <c r="X1693" s="270"/>
      <c r="Y1693" s="270"/>
      <c r="Z1693" s="376">
        <v>3</v>
      </c>
      <c r="AB1693" s="83"/>
      <c r="AC1693" s="83"/>
      <c r="AD1693" s="83"/>
      <c r="AE1693" s="83"/>
      <c r="AF1693" s="83"/>
      <c r="AG1693" s="83"/>
      <c r="AH1693" s="83"/>
      <c r="AI1693" s="83"/>
      <c r="AJ1693" s="83"/>
      <c r="AK1693" s="83"/>
      <c r="AL1693" s="83"/>
      <c r="AM1693" s="83"/>
      <c r="AN1693" s="83"/>
      <c r="AO1693" s="83"/>
      <c r="AP1693" s="83"/>
      <c r="AQ1693" s="83"/>
      <c r="AR1693" s="83"/>
      <c r="AS1693" s="83"/>
      <c r="AT1693" s="83"/>
      <c r="AU1693" s="83"/>
      <c r="AV1693" s="83"/>
      <c r="AW1693" s="83"/>
      <c r="AX1693" s="83"/>
      <c r="AY1693" s="83"/>
      <c r="AZ1693" s="83"/>
      <c r="BA1693" s="83"/>
      <c r="BB1693" s="83"/>
    </row>
    <row r="1694" spans="10:54" s="228" customFormat="1" x14ac:dyDescent="0.2">
      <c r="J1694" s="361"/>
      <c r="K1694" s="360"/>
      <c r="L1694" s="343"/>
      <c r="M1694" s="343"/>
      <c r="N1694" s="170"/>
      <c r="O1694" s="170"/>
      <c r="P1694" s="170"/>
      <c r="Q1694" s="170"/>
      <c r="R1694" s="170"/>
      <c r="S1694" s="170"/>
      <c r="T1694" s="327">
        <v>1693</v>
      </c>
      <c r="U1694" s="373" t="s">
        <v>1771</v>
      </c>
      <c r="V1694" s="376">
        <v>3</v>
      </c>
      <c r="X1694" s="270"/>
      <c r="Y1694" s="270"/>
      <c r="Z1694" s="376">
        <v>3</v>
      </c>
      <c r="AB1694" s="83"/>
      <c r="AC1694" s="83"/>
      <c r="AD1694" s="83"/>
      <c r="AE1694" s="83"/>
      <c r="AF1694" s="83"/>
      <c r="AG1694" s="83"/>
      <c r="AH1694" s="83"/>
      <c r="AI1694" s="83"/>
      <c r="AJ1694" s="83"/>
      <c r="AK1694" s="83"/>
      <c r="AL1694" s="83"/>
      <c r="AM1694" s="83"/>
      <c r="AN1694" s="83"/>
      <c r="AO1694" s="83"/>
      <c r="AP1694" s="83"/>
      <c r="AQ1694" s="83"/>
      <c r="AR1694" s="83"/>
      <c r="AS1694" s="83"/>
      <c r="AT1694" s="83"/>
      <c r="AU1694" s="83"/>
      <c r="AV1694" s="83"/>
      <c r="AW1694" s="83"/>
      <c r="AX1694" s="83"/>
      <c r="AY1694" s="83"/>
      <c r="AZ1694" s="83"/>
      <c r="BA1694" s="83"/>
      <c r="BB1694" s="83"/>
    </row>
    <row r="1695" spans="10:54" s="228" customFormat="1" x14ac:dyDescent="0.2">
      <c r="J1695" s="361"/>
      <c r="K1695" s="360"/>
      <c r="L1695" s="343"/>
      <c r="M1695" s="343"/>
      <c r="N1695" s="170"/>
      <c r="O1695" s="170"/>
      <c r="P1695" s="170"/>
      <c r="Q1695" s="170"/>
      <c r="R1695" s="170"/>
      <c r="S1695" s="170"/>
      <c r="T1695" s="327">
        <v>1694</v>
      </c>
      <c r="U1695" s="373" t="s">
        <v>1772</v>
      </c>
      <c r="V1695" s="376">
        <v>3</v>
      </c>
      <c r="X1695" s="270"/>
      <c r="Y1695" s="270"/>
      <c r="Z1695" s="376">
        <v>3</v>
      </c>
      <c r="AB1695" s="83"/>
      <c r="AC1695" s="83"/>
      <c r="AD1695" s="83"/>
      <c r="AE1695" s="83"/>
      <c r="AF1695" s="83"/>
      <c r="AG1695" s="83"/>
      <c r="AH1695" s="83"/>
      <c r="AI1695" s="83"/>
      <c r="AJ1695" s="83"/>
      <c r="AK1695" s="83"/>
      <c r="AL1695" s="83"/>
      <c r="AM1695" s="83"/>
      <c r="AN1695" s="83"/>
      <c r="AO1695" s="83"/>
      <c r="AP1695" s="83"/>
      <c r="AQ1695" s="83"/>
      <c r="AR1695" s="83"/>
      <c r="AS1695" s="83"/>
      <c r="AT1695" s="83"/>
      <c r="AU1695" s="83"/>
      <c r="AV1695" s="83"/>
      <c r="AW1695" s="83"/>
      <c r="AX1695" s="83"/>
      <c r="AY1695" s="83"/>
      <c r="AZ1695" s="83"/>
      <c r="BA1695" s="83"/>
      <c r="BB1695" s="83"/>
    </row>
    <row r="1696" spans="10:54" s="228" customFormat="1" x14ac:dyDescent="0.2">
      <c r="J1696" s="361"/>
      <c r="K1696" s="360"/>
      <c r="L1696" s="343"/>
      <c r="M1696" s="343"/>
      <c r="N1696" s="170"/>
      <c r="O1696" s="170"/>
      <c r="P1696" s="170"/>
      <c r="Q1696" s="170"/>
      <c r="R1696" s="170"/>
      <c r="S1696" s="170"/>
      <c r="T1696" s="327">
        <v>1695</v>
      </c>
      <c r="U1696" s="373" t="s">
        <v>1773</v>
      </c>
      <c r="V1696" s="376">
        <v>3</v>
      </c>
      <c r="X1696" s="270"/>
      <c r="Y1696" s="270"/>
      <c r="Z1696" s="376">
        <v>3</v>
      </c>
      <c r="AB1696" s="83"/>
      <c r="AC1696" s="83"/>
      <c r="AD1696" s="83"/>
      <c r="AE1696" s="83"/>
      <c r="AF1696" s="83"/>
      <c r="AG1696" s="83"/>
      <c r="AH1696" s="83"/>
      <c r="AI1696" s="83"/>
      <c r="AJ1696" s="83"/>
      <c r="AK1696" s="83"/>
      <c r="AL1696" s="83"/>
      <c r="AM1696" s="83"/>
      <c r="AN1696" s="83"/>
      <c r="AO1696" s="83"/>
      <c r="AP1696" s="83"/>
      <c r="AQ1696" s="83"/>
      <c r="AR1696" s="83"/>
      <c r="AS1696" s="83"/>
      <c r="AT1696" s="83"/>
      <c r="AU1696" s="83"/>
      <c r="AV1696" s="83"/>
      <c r="AW1696" s="83"/>
      <c r="AX1696" s="83"/>
      <c r="AY1696" s="83"/>
      <c r="AZ1696" s="83"/>
      <c r="BA1696" s="83"/>
      <c r="BB1696" s="83"/>
    </row>
    <row r="1697" spans="10:54" s="228" customFormat="1" x14ac:dyDescent="0.2">
      <c r="J1697" s="361"/>
      <c r="K1697" s="360"/>
      <c r="L1697" s="343"/>
      <c r="M1697" s="343"/>
      <c r="N1697" s="170"/>
      <c r="O1697" s="170"/>
      <c r="P1697" s="170"/>
      <c r="Q1697" s="170"/>
      <c r="R1697" s="170"/>
      <c r="S1697" s="170"/>
      <c r="T1697" s="327">
        <v>1696</v>
      </c>
      <c r="U1697" s="373" t="s">
        <v>1774</v>
      </c>
      <c r="V1697" s="376">
        <v>3</v>
      </c>
      <c r="X1697" s="270"/>
      <c r="Y1697" s="270"/>
      <c r="Z1697" s="376">
        <v>3</v>
      </c>
      <c r="AB1697" s="83"/>
      <c r="AC1697" s="83"/>
      <c r="AD1697" s="83"/>
      <c r="AE1697" s="83"/>
      <c r="AF1697" s="83"/>
      <c r="AG1697" s="83"/>
      <c r="AH1697" s="83"/>
      <c r="AI1697" s="83"/>
      <c r="AJ1697" s="83"/>
      <c r="AK1697" s="83"/>
      <c r="AL1697" s="83"/>
      <c r="AM1697" s="83"/>
      <c r="AN1697" s="83"/>
      <c r="AO1697" s="83"/>
      <c r="AP1697" s="83"/>
      <c r="AQ1697" s="83"/>
      <c r="AR1697" s="83"/>
      <c r="AS1697" s="83"/>
      <c r="AT1697" s="83"/>
      <c r="AU1697" s="83"/>
      <c r="AV1697" s="83"/>
      <c r="AW1697" s="83"/>
      <c r="AX1697" s="83"/>
      <c r="AY1697" s="83"/>
      <c r="AZ1697" s="83"/>
      <c r="BA1697" s="83"/>
      <c r="BB1697" s="83"/>
    </row>
    <row r="1698" spans="10:54" s="228" customFormat="1" x14ac:dyDescent="0.2">
      <c r="J1698" s="361"/>
      <c r="K1698" s="360"/>
      <c r="L1698" s="343"/>
      <c r="M1698" s="343"/>
      <c r="N1698" s="170"/>
      <c r="O1698" s="170"/>
      <c r="P1698" s="170"/>
      <c r="Q1698" s="170"/>
      <c r="R1698" s="170"/>
      <c r="S1698" s="170"/>
      <c r="T1698" s="327">
        <v>1697</v>
      </c>
      <c r="U1698" s="373" t="s">
        <v>1775</v>
      </c>
      <c r="V1698" s="376">
        <v>3</v>
      </c>
      <c r="X1698" s="270"/>
      <c r="Y1698" s="270"/>
      <c r="Z1698" s="376">
        <v>3</v>
      </c>
      <c r="AB1698" s="83"/>
      <c r="AC1698" s="83"/>
      <c r="AD1698" s="83"/>
      <c r="AE1698" s="83"/>
      <c r="AF1698" s="83"/>
      <c r="AG1698" s="83"/>
      <c r="AH1698" s="83"/>
      <c r="AI1698" s="83"/>
      <c r="AJ1698" s="83"/>
      <c r="AK1698" s="83"/>
      <c r="AL1698" s="83"/>
      <c r="AM1698" s="83"/>
      <c r="AN1698" s="83"/>
      <c r="AO1698" s="83"/>
      <c r="AP1698" s="83"/>
      <c r="AQ1698" s="83"/>
      <c r="AR1698" s="83"/>
      <c r="AS1698" s="83"/>
      <c r="AT1698" s="83"/>
      <c r="AU1698" s="83"/>
      <c r="AV1698" s="83"/>
      <c r="AW1698" s="83"/>
      <c r="AX1698" s="83"/>
      <c r="AY1698" s="83"/>
      <c r="AZ1698" s="83"/>
      <c r="BA1698" s="83"/>
      <c r="BB1698" s="83"/>
    </row>
    <row r="1699" spans="10:54" s="228" customFormat="1" x14ac:dyDescent="0.2">
      <c r="J1699" s="361"/>
      <c r="K1699" s="360"/>
      <c r="L1699" s="343"/>
      <c r="M1699" s="343"/>
      <c r="N1699" s="170"/>
      <c r="O1699" s="170"/>
      <c r="P1699" s="170"/>
      <c r="Q1699" s="170"/>
      <c r="R1699" s="170"/>
      <c r="S1699" s="170"/>
      <c r="T1699" s="327">
        <v>1698</v>
      </c>
      <c r="U1699" s="373" t="s">
        <v>1776</v>
      </c>
      <c r="V1699" s="376">
        <v>3</v>
      </c>
      <c r="X1699" s="270"/>
      <c r="Y1699" s="270"/>
      <c r="Z1699" s="376">
        <v>3</v>
      </c>
      <c r="AB1699" s="83"/>
      <c r="AC1699" s="83"/>
      <c r="AD1699" s="83"/>
      <c r="AE1699" s="83"/>
      <c r="AF1699" s="83"/>
      <c r="AG1699" s="83"/>
      <c r="AH1699" s="83"/>
      <c r="AI1699" s="83"/>
      <c r="AJ1699" s="83"/>
      <c r="AK1699" s="83"/>
      <c r="AL1699" s="83"/>
      <c r="AM1699" s="83"/>
      <c r="AN1699" s="83"/>
      <c r="AO1699" s="83"/>
      <c r="AP1699" s="83"/>
      <c r="AQ1699" s="83"/>
      <c r="AR1699" s="83"/>
      <c r="AS1699" s="83"/>
      <c r="AT1699" s="83"/>
      <c r="AU1699" s="83"/>
      <c r="AV1699" s="83"/>
      <c r="AW1699" s="83"/>
      <c r="AX1699" s="83"/>
      <c r="AY1699" s="83"/>
      <c r="AZ1699" s="83"/>
      <c r="BA1699" s="83"/>
      <c r="BB1699" s="83"/>
    </row>
    <row r="1700" spans="10:54" s="228" customFormat="1" x14ac:dyDescent="0.2">
      <c r="J1700" s="361"/>
      <c r="K1700" s="360"/>
      <c r="L1700" s="343"/>
      <c r="M1700" s="343"/>
      <c r="N1700" s="170"/>
      <c r="O1700" s="170"/>
      <c r="P1700" s="170"/>
      <c r="Q1700" s="170"/>
      <c r="R1700" s="170"/>
      <c r="S1700" s="170"/>
      <c r="T1700" s="327">
        <v>1699</v>
      </c>
      <c r="U1700" s="373" t="s">
        <v>1777</v>
      </c>
      <c r="V1700" s="376">
        <v>3</v>
      </c>
      <c r="X1700" s="270"/>
      <c r="Y1700" s="270"/>
      <c r="Z1700" s="376">
        <v>3</v>
      </c>
      <c r="AB1700" s="83"/>
      <c r="AC1700" s="83"/>
      <c r="AD1700" s="83"/>
      <c r="AE1700" s="83"/>
      <c r="AF1700" s="83"/>
      <c r="AG1700" s="83"/>
      <c r="AH1700" s="83"/>
      <c r="AI1700" s="83"/>
      <c r="AJ1700" s="83"/>
      <c r="AK1700" s="83"/>
      <c r="AL1700" s="83"/>
      <c r="AM1700" s="83"/>
      <c r="AN1700" s="83"/>
      <c r="AO1700" s="83"/>
      <c r="AP1700" s="83"/>
      <c r="AQ1700" s="83"/>
      <c r="AR1700" s="83"/>
      <c r="AS1700" s="83"/>
      <c r="AT1700" s="83"/>
      <c r="AU1700" s="83"/>
      <c r="AV1700" s="83"/>
      <c r="AW1700" s="83"/>
      <c r="AX1700" s="83"/>
      <c r="AY1700" s="83"/>
      <c r="AZ1700" s="83"/>
      <c r="BA1700" s="83"/>
      <c r="BB1700" s="83"/>
    </row>
    <row r="1701" spans="10:54" s="228" customFormat="1" x14ac:dyDescent="0.2">
      <c r="J1701" s="361"/>
      <c r="K1701" s="360"/>
      <c r="L1701" s="343"/>
      <c r="M1701" s="343"/>
      <c r="N1701" s="170"/>
      <c r="O1701" s="170"/>
      <c r="P1701" s="170"/>
      <c r="Q1701" s="170"/>
      <c r="R1701" s="170"/>
      <c r="S1701" s="170"/>
      <c r="T1701" s="327">
        <v>1700</v>
      </c>
      <c r="U1701" s="373" t="s">
        <v>1778</v>
      </c>
      <c r="V1701" s="376">
        <v>3</v>
      </c>
      <c r="X1701" s="270"/>
      <c r="Y1701" s="270"/>
      <c r="Z1701" s="376">
        <v>3</v>
      </c>
      <c r="AB1701" s="83"/>
      <c r="AC1701" s="83"/>
      <c r="AD1701" s="83"/>
      <c r="AE1701" s="83"/>
      <c r="AF1701" s="83"/>
      <c r="AG1701" s="83"/>
      <c r="AH1701" s="83"/>
      <c r="AI1701" s="83"/>
      <c r="AJ1701" s="83"/>
      <c r="AK1701" s="83"/>
      <c r="AL1701" s="83"/>
      <c r="AM1701" s="83"/>
      <c r="AN1701" s="83"/>
      <c r="AO1701" s="83"/>
      <c r="AP1701" s="83"/>
      <c r="AQ1701" s="83"/>
      <c r="AR1701" s="83"/>
      <c r="AS1701" s="83"/>
      <c r="AT1701" s="83"/>
      <c r="AU1701" s="83"/>
      <c r="AV1701" s="83"/>
      <c r="AW1701" s="83"/>
      <c r="AX1701" s="83"/>
      <c r="AY1701" s="83"/>
      <c r="AZ1701" s="83"/>
      <c r="BA1701" s="83"/>
      <c r="BB1701" s="83"/>
    </row>
    <row r="1702" spans="10:54" s="228" customFormat="1" x14ac:dyDescent="0.2">
      <c r="J1702" s="361"/>
      <c r="K1702" s="360"/>
      <c r="L1702" s="343"/>
      <c r="M1702" s="343"/>
      <c r="N1702" s="170"/>
      <c r="O1702" s="170"/>
      <c r="P1702" s="170"/>
      <c r="Q1702" s="170"/>
      <c r="R1702" s="170"/>
      <c r="S1702" s="170"/>
      <c r="T1702" s="327">
        <v>1701</v>
      </c>
      <c r="U1702" s="373" t="s">
        <v>1779</v>
      </c>
      <c r="V1702" s="376">
        <v>3</v>
      </c>
      <c r="X1702" s="270"/>
      <c r="Y1702" s="270"/>
      <c r="Z1702" s="376">
        <v>3</v>
      </c>
      <c r="AB1702" s="83"/>
      <c r="AC1702" s="83"/>
      <c r="AD1702" s="83"/>
      <c r="AE1702" s="83"/>
      <c r="AF1702" s="83"/>
      <c r="AG1702" s="83"/>
      <c r="AH1702" s="83"/>
      <c r="AI1702" s="83"/>
      <c r="AJ1702" s="83"/>
      <c r="AK1702" s="83"/>
      <c r="AL1702" s="83"/>
      <c r="AM1702" s="83"/>
      <c r="AN1702" s="83"/>
      <c r="AO1702" s="83"/>
      <c r="AP1702" s="83"/>
      <c r="AQ1702" s="83"/>
      <c r="AR1702" s="83"/>
      <c r="AS1702" s="83"/>
      <c r="AT1702" s="83"/>
      <c r="AU1702" s="83"/>
      <c r="AV1702" s="83"/>
      <c r="AW1702" s="83"/>
      <c r="AX1702" s="83"/>
      <c r="AY1702" s="83"/>
      <c r="AZ1702" s="83"/>
      <c r="BA1702" s="83"/>
      <c r="BB1702" s="83"/>
    </row>
    <row r="1703" spans="10:54" s="228" customFormat="1" x14ac:dyDescent="0.2">
      <c r="J1703" s="361"/>
      <c r="K1703" s="360"/>
      <c r="L1703" s="343"/>
      <c r="M1703" s="343"/>
      <c r="N1703" s="170"/>
      <c r="O1703" s="170"/>
      <c r="P1703" s="170"/>
      <c r="Q1703" s="170"/>
      <c r="R1703" s="170"/>
      <c r="S1703" s="170"/>
      <c r="T1703" s="327">
        <v>1702</v>
      </c>
      <c r="U1703" s="373" t="s">
        <v>1780</v>
      </c>
      <c r="V1703" s="376">
        <v>3</v>
      </c>
      <c r="X1703" s="270"/>
      <c r="Y1703" s="270"/>
      <c r="Z1703" s="376">
        <v>3</v>
      </c>
      <c r="AB1703" s="83"/>
      <c r="AC1703" s="83"/>
      <c r="AD1703" s="83"/>
      <c r="AE1703" s="83"/>
      <c r="AF1703" s="83"/>
      <c r="AG1703" s="83"/>
      <c r="AH1703" s="83"/>
      <c r="AI1703" s="83"/>
      <c r="AJ1703" s="83"/>
      <c r="AK1703" s="83"/>
      <c r="AL1703" s="83"/>
      <c r="AM1703" s="83"/>
      <c r="AN1703" s="83"/>
      <c r="AO1703" s="83"/>
      <c r="AP1703" s="83"/>
      <c r="AQ1703" s="83"/>
      <c r="AR1703" s="83"/>
      <c r="AS1703" s="83"/>
      <c r="AT1703" s="83"/>
      <c r="AU1703" s="83"/>
      <c r="AV1703" s="83"/>
      <c r="AW1703" s="83"/>
      <c r="AX1703" s="83"/>
      <c r="AY1703" s="83"/>
      <c r="AZ1703" s="83"/>
      <c r="BA1703" s="83"/>
      <c r="BB1703" s="83"/>
    </row>
    <row r="1704" spans="10:54" s="228" customFormat="1" x14ac:dyDescent="0.2">
      <c r="J1704" s="361"/>
      <c r="K1704" s="360"/>
      <c r="L1704" s="343"/>
      <c r="M1704" s="343"/>
      <c r="N1704" s="170"/>
      <c r="O1704" s="170"/>
      <c r="P1704" s="170"/>
      <c r="Q1704" s="170"/>
      <c r="R1704" s="170"/>
      <c r="S1704" s="170"/>
      <c r="T1704" s="327">
        <v>1703</v>
      </c>
      <c r="U1704" s="373" t="s">
        <v>1781</v>
      </c>
      <c r="V1704" s="376">
        <v>3</v>
      </c>
      <c r="X1704" s="270"/>
      <c r="Y1704" s="270"/>
      <c r="Z1704" s="376">
        <v>3</v>
      </c>
      <c r="AB1704" s="83"/>
      <c r="AC1704" s="83"/>
      <c r="AD1704" s="83"/>
      <c r="AE1704" s="83"/>
      <c r="AF1704" s="83"/>
      <c r="AG1704" s="83"/>
      <c r="AH1704" s="83"/>
      <c r="AI1704" s="83"/>
      <c r="AJ1704" s="83"/>
      <c r="AK1704" s="83"/>
      <c r="AL1704" s="83"/>
      <c r="AM1704" s="83"/>
      <c r="AN1704" s="83"/>
      <c r="AO1704" s="83"/>
      <c r="AP1704" s="83"/>
      <c r="AQ1704" s="83"/>
      <c r="AR1704" s="83"/>
      <c r="AS1704" s="83"/>
      <c r="AT1704" s="83"/>
      <c r="AU1704" s="83"/>
      <c r="AV1704" s="83"/>
      <c r="AW1704" s="83"/>
      <c r="AX1704" s="83"/>
      <c r="AY1704" s="83"/>
      <c r="AZ1704" s="83"/>
      <c r="BA1704" s="83"/>
      <c r="BB1704" s="83"/>
    </row>
    <row r="1705" spans="10:54" s="228" customFormat="1" x14ac:dyDescent="0.2">
      <c r="J1705" s="361"/>
      <c r="K1705" s="360"/>
      <c r="L1705" s="343"/>
      <c r="M1705" s="343"/>
      <c r="N1705" s="170"/>
      <c r="O1705" s="170"/>
      <c r="P1705" s="170"/>
      <c r="Q1705" s="170"/>
      <c r="R1705" s="170"/>
      <c r="S1705" s="170"/>
      <c r="T1705" s="327">
        <v>1704</v>
      </c>
      <c r="U1705" s="373" t="s">
        <v>1782</v>
      </c>
      <c r="V1705" s="376">
        <v>3</v>
      </c>
      <c r="X1705" s="270"/>
      <c r="Y1705" s="270"/>
      <c r="Z1705" s="376">
        <v>3</v>
      </c>
      <c r="AB1705" s="83"/>
      <c r="AC1705" s="83"/>
      <c r="AD1705" s="83"/>
      <c r="AE1705" s="83"/>
      <c r="AF1705" s="83"/>
      <c r="AG1705" s="83"/>
      <c r="AH1705" s="83"/>
      <c r="AI1705" s="83"/>
      <c r="AJ1705" s="83"/>
      <c r="AK1705" s="83"/>
      <c r="AL1705" s="83"/>
      <c r="AM1705" s="83"/>
      <c r="AN1705" s="83"/>
      <c r="AO1705" s="83"/>
      <c r="AP1705" s="83"/>
      <c r="AQ1705" s="83"/>
      <c r="AR1705" s="83"/>
      <c r="AS1705" s="83"/>
      <c r="AT1705" s="83"/>
      <c r="AU1705" s="83"/>
      <c r="AV1705" s="83"/>
      <c r="AW1705" s="83"/>
      <c r="AX1705" s="83"/>
      <c r="AY1705" s="83"/>
      <c r="AZ1705" s="83"/>
      <c r="BA1705" s="83"/>
      <c r="BB1705" s="83"/>
    </row>
    <row r="1706" spans="10:54" s="228" customFormat="1" x14ac:dyDescent="0.2">
      <c r="J1706" s="361"/>
      <c r="K1706" s="360"/>
      <c r="L1706" s="343"/>
      <c r="M1706" s="343"/>
      <c r="N1706" s="170"/>
      <c r="O1706" s="170"/>
      <c r="P1706" s="170"/>
      <c r="Q1706" s="170"/>
      <c r="R1706" s="170"/>
      <c r="S1706" s="170"/>
      <c r="T1706" s="327">
        <v>1705</v>
      </c>
      <c r="U1706" s="373" t="s">
        <v>1783</v>
      </c>
      <c r="V1706" s="376">
        <v>3</v>
      </c>
      <c r="X1706" s="270"/>
      <c r="Y1706" s="270"/>
      <c r="Z1706" s="376">
        <v>3</v>
      </c>
      <c r="AB1706" s="83"/>
      <c r="AC1706" s="83"/>
      <c r="AD1706" s="83"/>
      <c r="AE1706" s="83"/>
      <c r="AF1706" s="83"/>
      <c r="AG1706" s="83"/>
      <c r="AH1706" s="83"/>
      <c r="AI1706" s="83"/>
      <c r="AJ1706" s="83"/>
      <c r="AK1706" s="83"/>
      <c r="AL1706" s="83"/>
      <c r="AM1706" s="83"/>
      <c r="AN1706" s="83"/>
      <c r="AO1706" s="83"/>
      <c r="AP1706" s="83"/>
      <c r="AQ1706" s="83"/>
      <c r="AR1706" s="83"/>
      <c r="AS1706" s="83"/>
      <c r="AT1706" s="83"/>
      <c r="AU1706" s="83"/>
      <c r="AV1706" s="83"/>
      <c r="AW1706" s="83"/>
      <c r="AX1706" s="83"/>
      <c r="AY1706" s="83"/>
      <c r="AZ1706" s="83"/>
      <c r="BA1706" s="83"/>
      <c r="BB1706" s="83"/>
    </row>
    <row r="1707" spans="10:54" s="228" customFormat="1" x14ac:dyDescent="0.2">
      <c r="J1707" s="361"/>
      <c r="K1707" s="360"/>
      <c r="L1707" s="343"/>
      <c r="M1707" s="343"/>
      <c r="N1707" s="170"/>
      <c r="O1707" s="170"/>
      <c r="P1707" s="170"/>
      <c r="Q1707" s="170"/>
      <c r="R1707" s="170"/>
      <c r="S1707" s="170"/>
      <c r="T1707" s="327">
        <v>1706</v>
      </c>
      <c r="U1707" s="373" t="s">
        <v>1784</v>
      </c>
      <c r="V1707" s="376">
        <v>3</v>
      </c>
      <c r="X1707" s="270"/>
      <c r="Y1707" s="270"/>
      <c r="Z1707" s="376">
        <v>3</v>
      </c>
      <c r="AB1707" s="83"/>
      <c r="AC1707" s="83"/>
      <c r="AD1707" s="83"/>
      <c r="AE1707" s="83"/>
      <c r="AF1707" s="83"/>
      <c r="AG1707" s="83"/>
      <c r="AH1707" s="83"/>
      <c r="AI1707" s="83"/>
      <c r="AJ1707" s="83"/>
      <c r="AK1707" s="83"/>
      <c r="AL1707" s="83"/>
      <c r="AM1707" s="83"/>
      <c r="AN1707" s="83"/>
      <c r="AO1707" s="83"/>
      <c r="AP1707" s="83"/>
      <c r="AQ1707" s="83"/>
      <c r="AR1707" s="83"/>
      <c r="AS1707" s="83"/>
      <c r="AT1707" s="83"/>
      <c r="AU1707" s="83"/>
      <c r="AV1707" s="83"/>
      <c r="AW1707" s="83"/>
      <c r="AX1707" s="83"/>
      <c r="AY1707" s="83"/>
      <c r="AZ1707" s="83"/>
      <c r="BA1707" s="83"/>
      <c r="BB1707" s="83"/>
    </row>
    <row r="1708" spans="10:54" s="228" customFormat="1" x14ac:dyDescent="0.2">
      <c r="J1708" s="361"/>
      <c r="K1708" s="360"/>
      <c r="L1708" s="343"/>
      <c r="M1708" s="343"/>
      <c r="N1708" s="170"/>
      <c r="O1708" s="170"/>
      <c r="P1708" s="170"/>
      <c r="Q1708" s="170"/>
      <c r="R1708" s="170"/>
      <c r="S1708" s="170"/>
      <c r="T1708" s="327">
        <v>1707</v>
      </c>
      <c r="U1708" s="373" t="s">
        <v>1785</v>
      </c>
      <c r="V1708" s="376">
        <v>3</v>
      </c>
      <c r="X1708" s="270"/>
      <c r="Y1708" s="270"/>
      <c r="Z1708" s="376">
        <v>3</v>
      </c>
      <c r="AB1708" s="83"/>
      <c r="AC1708" s="83"/>
      <c r="AD1708" s="83"/>
      <c r="AE1708" s="83"/>
      <c r="AF1708" s="83"/>
      <c r="AG1708" s="83"/>
      <c r="AH1708" s="83"/>
      <c r="AI1708" s="83"/>
      <c r="AJ1708" s="83"/>
      <c r="AK1708" s="83"/>
      <c r="AL1708" s="83"/>
      <c r="AM1708" s="83"/>
      <c r="AN1708" s="83"/>
      <c r="AO1708" s="83"/>
      <c r="AP1708" s="83"/>
      <c r="AQ1708" s="83"/>
      <c r="AR1708" s="83"/>
      <c r="AS1708" s="83"/>
      <c r="AT1708" s="83"/>
      <c r="AU1708" s="83"/>
      <c r="AV1708" s="83"/>
      <c r="AW1708" s="83"/>
      <c r="AX1708" s="83"/>
      <c r="AY1708" s="83"/>
      <c r="AZ1708" s="83"/>
      <c r="BA1708" s="83"/>
      <c r="BB1708" s="83"/>
    </row>
    <row r="1709" spans="10:54" s="228" customFormat="1" x14ac:dyDescent="0.2">
      <c r="J1709" s="361"/>
      <c r="K1709" s="360"/>
      <c r="L1709" s="343"/>
      <c r="M1709" s="343"/>
      <c r="N1709" s="170"/>
      <c r="O1709" s="170"/>
      <c r="P1709" s="170"/>
      <c r="Q1709" s="170"/>
      <c r="R1709" s="170"/>
      <c r="S1709" s="170"/>
      <c r="T1709" s="327">
        <v>1708</v>
      </c>
      <c r="U1709" s="373" t="s">
        <v>1786</v>
      </c>
      <c r="V1709" s="376">
        <v>3</v>
      </c>
      <c r="X1709" s="270"/>
      <c r="Y1709" s="270"/>
      <c r="Z1709" s="376">
        <v>3</v>
      </c>
      <c r="AB1709" s="83"/>
      <c r="AC1709" s="83"/>
      <c r="AD1709" s="83"/>
      <c r="AE1709" s="83"/>
      <c r="AF1709" s="83"/>
      <c r="AG1709" s="83"/>
      <c r="AH1709" s="83"/>
      <c r="AI1709" s="83"/>
      <c r="AJ1709" s="83"/>
      <c r="AK1709" s="83"/>
      <c r="AL1709" s="83"/>
      <c r="AM1709" s="83"/>
      <c r="AN1709" s="83"/>
      <c r="AO1709" s="83"/>
      <c r="AP1709" s="83"/>
      <c r="AQ1709" s="83"/>
      <c r="AR1709" s="83"/>
      <c r="AS1709" s="83"/>
      <c r="AT1709" s="83"/>
      <c r="AU1709" s="83"/>
      <c r="AV1709" s="83"/>
      <c r="AW1709" s="83"/>
      <c r="AX1709" s="83"/>
      <c r="AY1709" s="83"/>
      <c r="AZ1709" s="83"/>
      <c r="BA1709" s="83"/>
      <c r="BB1709" s="83"/>
    </row>
    <row r="1710" spans="10:54" s="228" customFormat="1" x14ac:dyDescent="0.2">
      <c r="J1710" s="361"/>
      <c r="K1710" s="360"/>
      <c r="L1710" s="343"/>
      <c r="M1710" s="343"/>
      <c r="N1710" s="170"/>
      <c r="O1710" s="170"/>
      <c r="P1710" s="170"/>
      <c r="Q1710" s="170"/>
      <c r="R1710" s="170"/>
      <c r="S1710" s="170"/>
      <c r="T1710" s="327">
        <v>1709</v>
      </c>
      <c r="U1710" s="373" t="s">
        <v>1787</v>
      </c>
      <c r="V1710" s="376">
        <v>3</v>
      </c>
      <c r="X1710" s="270"/>
      <c r="Y1710" s="270"/>
      <c r="Z1710" s="376">
        <v>3</v>
      </c>
      <c r="AB1710" s="83"/>
      <c r="AC1710" s="83"/>
      <c r="AD1710" s="83"/>
      <c r="AE1710" s="83"/>
      <c r="AF1710" s="83"/>
      <c r="AG1710" s="83"/>
      <c r="AH1710" s="83"/>
      <c r="AI1710" s="83"/>
      <c r="AJ1710" s="83"/>
      <c r="AK1710" s="83"/>
      <c r="AL1710" s="83"/>
      <c r="AM1710" s="83"/>
      <c r="AN1710" s="83"/>
      <c r="AO1710" s="83"/>
      <c r="AP1710" s="83"/>
      <c r="AQ1710" s="83"/>
      <c r="AR1710" s="83"/>
      <c r="AS1710" s="83"/>
      <c r="AT1710" s="83"/>
      <c r="AU1710" s="83"/>
      <c r="AV1710" s="83"/>
      <c r="AW1710" s="83"/>
      <c r="AX1710" s="83"/>
      <c r="AY1710" s="83"/>
      <c r="AZ1710" s="83"/>
      <c r="BA1710" s="83"/>
      <c r="BB1710" s="83"/>
    </row>
    <row r="1711" spans="10:54" s="228" customFormat="1" x14ac:dyDescent="0.2">
      <c r="J1711" s="361"/>
      <c r="K1711" s="360"/>
      <c r="L1711" s="343"/>
      <c r="M1711" s="343"/>
      <c r="N1711" s="170"/>
      <c r="O1711" s="170"/>
      <c r="P1711" s="170"/>
      <c r="Q1711" s="170"/>
      <c r="R1711" s="170"/>
      <c r="S1711" s="170"/>
      <c r="T1711" s="327">
        <v>1710</v>
      </c>
      <c r="U1711" s="373" t="s">
        <v>1788</v>
      </c>
      <c r="V1711" s="376">
        <v>1</v>
      </c>
      <c r="X1711" s="270"/>
      <c r="Y1711" s="270"/>
      <c r="Z1711" s="376">
        <v>1</v>
      </c>
      <c r="AB1711" s="83"/>
      <c r="AC1711" s="83"/>
      <c r="AD1711" s="83"/>
      <c r="AE1711" s="83"/>
      <c r="AF1711" s="83"/>
      <c r="AG1711" s="83"/>
      <c r="AH1711" s="83"/>
      <c r="AI1711" s="83"/>
      <c r="AJ1711" s="83"/>
      <c r="AK1711" s="83"/>
      <c r="AL1711" s="83"/>
      <c r="AM1711" s="83"/>
      <c r="AN1711" s="83"/>
      <c r="AO1711" s="83"/>
      <c r="AP1711" s="83"/>
      <c r="AQ1711" s="83"/>
      <c r="AR1711" s="83"/>
      <c r="AS1711" s="83"/>
      <c r="AT1711" s="83"/>
      <c r="AU1711" s="83"/>
      <c r="AV1711" s="83"/>
      <c r="AW1711" s="83"/>
      <c r="AX1711" s="83"/>
      <c r="AY1711" s="83"/>
      <c r="AZ1711" s="83"/>
      <c r="BA1711" s="83"/>
      <c r="BB1711" s="83"/>
    </row>
    <row r="1712" spans="10:54" s="228" customFormat="1" x14ac:dyDescent="0.2">
      <c r="J1712" s="361"/>
      <c r="K1712" s="360"/>
      <c r="L1712" s="343"/>
      <c r="M1712" s="343"/>
      <c r="N1712" s="170"/>
      <c r="O1712" s="170"/>
      <c r="P1712" s="170"/>
      <c r="Q1712" s="170"/>
      <c r="R1712" s="170"/>
      <c r="S1712" s="170"/>
      <c r="T1712" s="327">
        <v>1711</v>
      </c>
      <c r="U1712" s="373" t="s">
        <v>1789</v>
      </c>
      <c r="V1712" s="376">
        <v>3</v>
      </c>
      <c r="X1712" s="270"/>
      <c r="Y1712" s="270"/>
      <c r="Z1712" s="376">
        <v>3</v>
      </c>
      <c r="AB1712" s="83"/>
      <c r="AC1712" s="83"/>
      <c r="AD1712" s="83"/>
      <c r="AE1712" s="83"/>
      <c r="AF1712" s="83"/>
      <c r="AG1712" s="83"/>
      <c r="AH1712" s="83"/>
      <c r="AI1712" s="83"/>
      <c r="AJ1712" s="83"/>
      <c r="AK1712" s="83"/>
      <c r="AL1712" s="83"/>
      <c r="AM1712" s="83"/>
      <c r="AN1712" s="83"/>
      <c r="AO1712" s="83"/>
      <c r="AP1712" s="83"/>
      <c r="AQ1712" s="83"/>
      <c r="AR1712" s="83"/>
      <c r="AS1712" s="83"/>
      <c r="AT1712" s="83"/>
      <c r="AU1712" s="83"/>
      <c r="AV1712" s="83"/>
      <c r="AW1712" s="83"/>
      <c r="AX1712" s="83"/>
      <c r="AY1712" s="83"/>
      <c r="AZ1712" s="83"/>
      <c r="BA1712" s="83"/>
      <c r="BB1712" s="83"/>
    </row>
    <row r="1713" spans="10:54" s="228" customFormat="1" x14ac:dyDescent="0.2">
      <c r="J1713" s="361"/>
      <c r="K1713" s="360"/>
      <c r="L1713" s="343"/>
      <c r="M1713" s="343"/>
      <c r="N1713" s="170"/>
      <c r="O1713" s="170"/>
      <c r="P1713" s="170"/>
      <c r="Q1713" s="170"/>
      <c r="R1713" s="170"/>
      <c r="S1713" s="170"/>
      <c r="T1713" s="327">
        <v>1712</v>
      </c>
      <c r="U1713" s="373" t="s">
        <v>1790</v>
      </c>
      <c r="V1713" s="376">
        <v>3</v>
      </c>
      <c r="X1713" s="270"/>
      <c r="Y1713" s="270"/>
      <c r="Z1713" s="376">
        <v>3</v>
      </c>
      <c r="AB1713" s="83"/>
      <c r="AC1713" s="83"/>
      <c r="AD1713" s="83"/>
      <c r="AE1713" s="83"/>
      <c r="AF1713" s="83"/>
      <c r="AG1713" s="83"/>
      <c r="AH1713" s="83"/>
      <c r="AI1713" s="83"/>
      <c r="AJ1713" s="83"/>
      <c r="AK1713" s="83"/>
      <c r="AL1713" s="83"/>
      <c r="AM1713" s="83"/>
      <c r="AN1713" s="83"/>
      <c r="AO1713" s="83"/>
      <c r="AP1713" s="83"/>
      <c r="AQ1713" s="83"/>
      <c r="AR1713" s="83"/>
      <c r="AS1713" s="83"/>
      <c r="AT1713" s="83"/>
      <c r="AU1713" s="83"/>
      <c r="AV1713" s="83"/>
      <c r="AW1713" s="83"/>
      <c r="AX1713" s="83"/>
      <c r="AY1713" s="83"/>
      <c r="AZ1713" s="83"/>
      <c r="BA1713" s="83"/>
      <c r="BB1713" s="83"/>
    </row>
    <row r="1714" spans="10:54" s="228" customFormat="1" x14ac:dyDescent="0.2">
      <c r="J1714" s="361"/>
      <c r="K1714" s="360"/>
      <c r="L1714" s="343"/>
      <c r="M1714" s="343"/>
      <c r="N1714" s="170"/>
      <c r="O1714" s="170"/>
      <c r="P1714" s="170"/>
      <c r="Q1714" s="170"/>
      <c r="R1714" s="170"/>
      <c r="S1714" s="170"/>
      <c r="T1714" s="327">
        <v>1713</v>
      </c>
      <c r="U1714" s="373" t="s">
        <v>1791</v>
      </c>
      <c r="V1714" s="376">
        <v>3</v>
      </c>
      <c r="X1714" s="270"/>
      <c r="Y1714" s="270"/>
      <c r="Z1714" s="376">
        <v>3</v>
      </c>
      <c r="AB1714" s="83"/>
      <c r="AC1714" s="83"/>
      <c r="AD1714" s="83"/>
      <c r="AE1714" s="83"/>
      <c r="AF1714" s="83"/>
      <c r="AG1714" s="83"/>
      <c r="AH1714" s="83"/>
      <c r="AI1714" s="83"/>
      <c r="AJ1714" s="83"/>
      <c r="AK1714" s="83"/>
      <c r="AL1714" s="83"/>
      <c r="AM1714" s="83"/>
      <c r="AN1714" s="83"/>
      <c r="AO1714" s="83"/>
      <c r="AP1714" s="83"/>
      <c r="AQ1714" s="83"/>
      <c r="AR1714" s="83"/>
      <c r="AS1714" s="83"/>
      <c r="AT1714" s="83"/>
      <c r="AU1714" s="83"/>
      <c r="AV1714" s="83"/>
      <c r="AW1714" s="83"/>
      <c r="AX1714" s="83"/>
      <c r="AY1714" s="83"/>
      <c r="AZ1714" s="83"/>
      <c r="BA1714" s="83"/>
      <c r="BB1714" s="83"/>
    </row>
    <row r="1715" spans="10:54" s="228" customFormat="1" x14ac:dyDescent="0.2">
      <c r="J1715" s="361"/>
      <c r="K1715" s="360"/>
      <c r="L1715" s="343"/>
      <c r="M1715" s="343"/>
      <c r="N1715" s="170"/>
      <c r="O1715" s="170"/>
      <c r="P1715" s="170"/>
      <c r="Q1715" s="170"/>
      <c r="R1715" s="170"/>
      <c r="S1715" s="170"/>
      <c r="T1715" s="327">
        <v>1714</v>
      </c>
      <c r="U1715" s="373" t="s">
        <v>1792</v>
      </c>
      <c r="V1715" s="376">
        <v>3</v>
      </c>
      <c r="X1715" s="270"/>
      <c r="Y1715" s="270"/>
      <c r="Z1715" s="376">
        <v>3</v>
      </c>
      <c r="AB1715" s="83"/>
      <c r="AC1715" s="83"/>
      <c r="AD1715" s="83"/>
      <c r="AE1715" s="83"/>
      <c r="AF1715" s="83"/>
      <c r="AG1715" s="83"/>
      <c r="AH1715" s="83"/>
      <c r="AI1715" s="83"/>
      <c r="AJ1715" s="83"/>
      <c r="AK1715" s="83"/>
      <c r="AL1715" s="83"/>
      <c r="AM1715" s="83"/>
      <c r="AN1715" s="83"/>
      <c r="AO1715" s="83"/>
      <c r="AP1715" s="83"/>
      <c r="AQ1715" s="83"/>
      <c r="AR1715" s="83"/>
      <c r="AS1715" s="83"/>
      <c r="AT1715" s="83"/>
      <c r="AU1715" s="83"/>
      <c r="AV1715" s="83"/>
      <c r="AW1715" s="83"/>
      <c r="AX1715" s="83"/>
      <c r="AY1715" s="83"/>
      <c r="AZ1715" s="83"/>
      <c r="BA1715" s="83"/>
      <c r="BB1715" s="83"/>
    </row>
    <row r="1716" spans="10:54" s="228" customFormat="1" x14ac:dyDescent="0.2">
      <c r="J1716" s="361"/>
      <c r="K1716" s="360"/>
      <c r="L1716" s="343"/>
      <c r="M1716" s="343"/>
      <c r="N1716" s="170"/>
      <c r="O1716" s="170"/>
      <c r="P1716" s="170"/>
      <c r="Q1716" s="170"/>
      <c r="R1716" s="170"/>
      <c r="S1716" s="170"/>
      <c r="T1716" s="327">
        <v>1715</v>
      </c>
      <c r="U1716" s="373" t="s">
        <v>1793</v>
      </c>
      <c r="V1716" s="376">
        <v>3</v>
      </c>
      <c r="X1716" s="270"/>
      <c r="Y1716" s="270"/>
      <c r="Z1716" s="376">
        <v>3</v>
      </c>
      <c r="AB1716" s="83"/>
      <c r="AC1716" s="83"/>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row>
    <row r="1717" spans="10:54" s="228" customFormat="1" x14ac:dyDescent="0.2">
      <c r="J1717" s="361"/>
      <c r="K1717" s="360"/>
      <c r="L1717" s="343"/>
      <c r="M1717" s="343"/>
      <c r="N1717" s="170"/>
      <c r="O1717" s="170"/>
      <c r="P1717" s="170"/>
      <c r="Q1717" s="170"/>
      <c r="R1717" s="170"/>
      <c r="S1717" s="170"/>
      <c r="T1717" s="327">
        <v>1716</v>
      </c>
      <c r="U1717" s="373" t="s">
        <v>1794</v>
      </c>
      <c r="V1717" s="376">
        <v>3</v>
      </c>
      <c r="X1717" s="270"/>
      <c r="Y1717" s="270"/>
      <c r="Z1717" s="376">
        <v>3</v>
      </c>
      <c r="AB1717" s="83"/>
      <c r="AC1717" s="83"/>
      <c r="AD1717" s="83"/>
      <c r="AE1717" s="83"/>
      <c r="AF1717" s="83"/>
      <c r="AG1717" s="83"/>
      <c r="AH1717" s="83"/>
      <c r="AI1717" s="83"/>
      <c r="AJ1717" s="83"/>
      <c r="AK1717" s="83"/>
      <c r="AL1717" s="83"/>
      <c r="AM1717" s="83"/>
      <c r="AN1717" s="83"/>
      <c r="AO1717" s="83"/>
      <c r="AP1717" s="83"/>
      <c r="AQ1717" s="83"/>
      <c r="AR1717" s="83"/>
      <c r="AS1717" s="83"/>
      <c r="AT1717" s="83"/>
      <c r="AU1717" s="83"/>
      <c r="AV1717" s="83"/>
      <c r="AW1717" s="83"/>
      <c r="AX1717" s="83"/>
      <c r="AY1717" s="83"/>
      <c r="AZ1717" s="83"/>
      <c r="BA1717" s="83"/>
      <c r="BB1717" s="83"/>
    </row>
    <row r="1718" spans="10:54" s="228" customFormat="1" x14ac:dyDescent="0.2">
      <c r="J1718" s="361"/>
      <c r="K1718" s="360"/>
      <c r="L1718" s="343"/>
      <c r="M1718" s="343"/>
      <c r="N1718" s="170"/>
      <c r="O1718" s="170"/>
      <c r="P1718" s="170"/>
      <c r="Q1718" s="170"/>
      <c r="R1718" s="170"/>
      <c r="S1718" s="170"/>
      <c r="T1718" s="327">
        <v>1717</v>
      </c>
      <c r="U1718" s="373" t="s">
        <v>1795</v>
      </c>
      <c r="V1718" s="376">
        <v>3</v>
      </c>
      <c r="X1718" s="270"/>
      <c r="Y1718" s="270"/>
      <c r="Z1718" s="376">
        <v>3</v>
      </c>
      <c r="AB1718" s="83"/>
      <c r="AC1718" s="83"/>
      <c r="AD1718" s="83"/>
      <c r="AE1718" s="83"/>
      <c r="AF1718" s="83"/>
      <c r="AG1718" s="83"/>
      <c r="AH1718" s="83"/>
      <c r="AI1718" s="83"/>
      <c r="AJ1718" s="83"/>
      <c r="AK1718" s="83"/>
      <c r="AL1718" s="83"/>
      <c r="AM1718" s="83"/>
      <c r="AN1718" s="83"/>
      <c r="AO1718" s="83"/>
      <c r="AP1718" s="83"/>
      <c r="AQ1718" s="83"/>
      <c r="AR1718" s="83"/>
      <c r="AS1718" s="83"/>
      <c r="AT1718" s="83"/>
      <c r="AU1718" s="83"/>
      <c r="AV1718" s="83"/>
      <c r="AW1718" s="83"/>
      <c r="AX1718" s="83"/>
      <c r="AY1718" s="83"/>
      <c r="AZ1718" s="83"/>
      <c r="BA1718" s="83"/>
      <c r="BB1718" s="83"/>
    </row>
    <row r="1719" spans="10:54" s="228" customFormat="1" x14ac:dyDescent="0.2">
      <c r="J1719" s="361"/>
      <c r="K1719" s="360"/>
      <c r="L1719" s="343"/>
      <c r="M1719" s="343"/>
      <c r="N1719" s="170"/>
      <c r="O1719" s="170"/>
      <c r="P1719" s="170"/>
      <c r="Q1719" s="170"/>
      <c r="R1719" s="170"/>
      <c r="S1719" s="170"/>
      <c r="T1719" s="327">
        <v>1718</v>
      </c>
      <c r="U1719" s="373" t="s">
        <v>1796</v>
      </c>
      <c r="V1719" s="376">
        <v>3</v>
      </c>
      <c r="X1719" s="270"/>
      <c r="Y1719" s="270"/>
      <c r="Z1719" s="376">
        <v>3</v>
      </c>
      <c r="AB1719" s="83"/>
      <c r="AC1719" s="83"/>
      <c r="AD1719" s="83"/>
      <c r="AE1719" s="83"/>
      <c r="AF1719" s="83"/>
      <c r="AG1719" s="83"/>
      <c r="AH1719" s="83"/>
      <c r="AI1719" s="83"/>
      <c r="AJ1719" s="83"/>
      <c r="AK1719" s="83"/>
      <c r="AL1719" s="83"/>
      <c r="AM1719" s="83"/>
      <c r="AN1719" s="83"/>
      <c r="AO1719" s="83"/>
      <c r="AP1719" s="83"/>
      <c r="AQ1719" s="83"/>
      <c r="AR1719" s="83"/>
      <c r="AS1719" s="83"/>
      <c r="AT1719" s="83"/>
      <c r="AU1719" s="83"/>
      <c r="AV1719" s="83"/>
      <c r="AW1719" s="83"/>
      <c r="AX1719" s="83"/>
      <c r="AY1719" s="83"/>
      <c r="AZ1719" s="83"/>
      <c r="BA1719" s="83"/>
      <c r="BB1719" s="83"/>
    </row>
    <row r="1720" spans="10:54" s="228" customFormat="1" x14ac:dyDescent="0.2">
      <c r="J1720" s="361"/>
      <c r="K1720" s="360"/>
      <c r="L1720" s="343"/>
      <c r="M1720" s="343"/>
      <c r="N1720" s="170"/>
      <c r="O1720" s="170"/>
      <c r="P1720" s="170"/>
      <c r="Q1720" s="170"/>
      <c r="R1720" s="170"/>
      <c r="S1720" s="170"/>
      <c r="T1720" s="327">
        <v>1719</v>
      </c>
      <c r="U1720" s="373" t="s">
        <v>1797</v>
      </c>
      <c r="V1720" s="376">
        <v>3</v>
      </c>
      <c r="X1720" s="270"/>
      <c r="Y1720" s="270"/>
      <c r="Z1720" s="376">
        <v>3</v>
      </c>
      <c r="AB1720" s="83"/>
      <c r="AC1720" s="83"/>
      <c r="AD1720" s="83"/>
      <c r="AE1720" s="83"/>
      <c r="AF1720" s="83"/>
      <c r="AG1720" s="83"/>
      <c r="AH1720" s="83"/>
      <c r="AI1720" s="83"/>
      <c r="AJ1720" s="83"/>
      <c r="AK1720" s="83"/>
      <c r="AL1720" s="83"/>
      <c r="AM1720" s="83"/>
      <c r="AN1720" s="83"/>
      <c r="AO1720" s="83"/>
      <c r="AP1720" s="83"/>
      <c r="AQ1720" s="83"/>
      <c r="AR1720" s="83"/>
      <c r="AS1720" s="83"/>
      <c r="AT1720" s="83"/>
      <c r="AU1720" s="83"/>
      <c r="AV1720" s="83"/>
      <c r="AW1720" s="83"/>
      <c r="AX1720" s="83"/>
      <c r="AY1720" s="83"/>
      <c r="AZ1720" s="83"/>
      <c r="BA1720" s="83"/>
      <c r="BB1720" s="83"/>
    </row>
    <row r="1721" spans="10:54" s="228" customFormat="1" x14ac:dyDescent="0.2">
      <c r="J1721" s="361"/>
      <c r="K1721" s="360"/>
      <c r="L1721" s="343"/>
      <c r="M1721" s="343"/>
      <c r="N1721" s="170"/>
      <c r="O1721" s="170"/>
      <c r="P1721" s="170"/>
      <c r="Q1721" s="170"/>
      <c r="R1721" s="170"/>
      <c r="S1721" s="170"/>
      <c r="T1721" s="327">
        <v>1720</v>
      </c>
      <c r="U1721" s="373" t="s">
        <v>1798</v>
      </c>
      <c r="V1721" s="376">
        <v>3</v>
      </c>
      <c r="X1721" s="270"/>
      <c r="Y1721" s="270"/>
      <c r="Z1721" s="376">
        <v>3</v>
      </c>
      <c r="AB1721" s="83"/>
      <c r="AC1721" s="83"/>
      <c r="AD1721" s="83"/>
      <c r="AE1721" s="83"/>
      <c r="AF1721" s="83"/>
      <c r="AG1721" s="83"/>
      <c r="AH1721" s="83"/>
      <c r="AI1721" s="83"/>
      <c r="AJ1721" s="83"/>
      <c r="AK1721" s="83"/>
      <c r="AL1721" s="83"/>
      <c r="AM1721" s="83"/>
      <c r="AN1721" s="83"/>
      <c r="AO1721" s="83"/>
      <c r="AP1721" s="83"/>
      <c r="AQ1721" s="83"/>
      <c r="AR1721" s="83"/>
      <c r="AS1721" s="83"/>
      <c r="AT1721" s="83"/>
      <c r="AU1721" s="83"/>
      <c r="AV1721" s="83"/>
      <c r="AW1721" s="83"/>
      <c r="AX1721" s="83"/>
      <c r="AY1721" s="83"/>
      <c r="AZ1721" s="83"/>
      <c r="BA1721" s="83"/>
      <c r="BB1721" s="83"/>
    </row>
    <row r="1722" spans="10:54" s="228" customFormat="1" x14ac:dyDescent="0.2">
      <c r="J1722" s="361"/>
      <c r="K1722" s="360"/>
      <c r="L1722" s="343"/>
      <c r="M1722" s="343"/>
      <c r="N1722" s="170"/>
      <c r="O1722" s="170"/>
      <c r="P1722" s="170"/>
      <c r="Q1722" s="170"/>
      <c r="R1722" s="170"/>
      <c r="S1722" s="170"/>
      <c r="T1722" s="327">
        <v>1721</v>
      </c>
      <c r="U1722" s="373" t="s">
        <v>1799</v>
      </c>
      <c r="V1722" s="376">
        <v>3</v>
      </c>
      <c r="X1722" s="270"/>
      <c r="Y1722" s="270"/>
      <c r="Z1722" s="376">
        <v>3</v>
      </c>
      <c r="AB1722" s="83"/>
      <c r="AC1722" s="83"/>
      <c r="AD1722" s="83"/>
      <c r="AE1722" s="83"/>
      <c r="AF1722" s="83"/>
      <c r="AG1722" s="83"/>
      <c r="AH1722" s="83"/>
      <c r="AI1722" s="83"/>
      <c r="AJ1722" s="83"/>
      <c r="AK1722" s="83"/>
      <c r="AL1722" s="83"/>
      <c r="AM1722" s="83"/>
      <c r="AN1722" s="83"/>
      <c r="AO1722" s="83"/>
      <c r="AP1722" s="83"/>
      <c r="AQ1722" s="83"/>
      <c r="AR1722" s="83"/>
      <c r="AS1722" s="83"/>
      <c r="AT1722" s="83"/>
      <c r="AU1722" s="83"/>
      <c r="AV1722" s="83"/>
      <c r="AW1722" s="83"/>
      <c r="AX1722" s="83"/>
      <c r="AY1722" s="83"/>
      <c r="AZ1722" s="83"/>
      <c r="BA1722" s="83"/>
      <c r="BB1722" s="83"/>
    </row>
    <row r="1723" spans="10:54" s="228" customFormat="1" x14ac:dyDescent="0.2">
      <c r="J1723" s="361"/>
      <c r="K1723" s="360"/>
      <c r="L1723" s="343"/>
      <c r="M1723" s="343"/>
      <c r="N1723" s="170"/>
      <c r="O1723" s="170"/>
      <c r="P1723" s="170"/>
      <c r="Q1723" s="170"/>
      <c r="R1723" s="170"/>
      <c r="S1723" s="170"/>
      <c r="T1723" s="327">
        <v>1722</v>
      </c>
      <c r="U1723" s="373" t="s">
        <v>1800</v>
      </c>
      <c r="V1723" s="376">
        <v>3</v>
      </c>
      <c r="X1723" s="270"/>
      <c r="Y1723" s="270"/>
      <c r="Z1723" s="376">
        <v>3</v>
      </c>
      <c r="AB1723" s="83"/>
      <c r="AC1723" s="83"/>
      <c r="AD1723" s="83"/>
      <c r="AE1723" s="83"/>
      <c r="AF1723" s="83"/>
      <c r="AG1723" s="83"/>
      <c r="AH1723" s="83"/>
      <c r="AI1723" s="83"/>
      <c r="AJ1723" s="83"/>
      <c r="AK1723" s="83"/>
      <c r="AL1723" s="83"/>
      <c r="AM1723" s="83"/>
      <c r="AN1723" s="83"/>
      <c r="AO1723" s="83"/>
      <c r="AP1723" s="83"/>
      <c r="AQ1723" s="83"/>
      <c r="AR1723" s="83"/>
      <c r="AS1723" s="83"/>
      <c r="AT1723" s="83"/>
      <c r="AU1723" s="83"/>
      <c r="AV1723" s="83"/>
      <c r="AW1723" s="83"/>
      <c r="AX1723" s="83"/>
      <c r="AY1723" s="83"/>
      <c r="AZ1723" s="83"/>
      <c r="BA1723" s="83"/>
      <c r="BB1723" s="83"/>
    </row>
    <row r="1724" spans="10:54" s="228" customFormat="1" x14ac:dyDescent="0.2">
      <c r="J1724" s="361"/>
      <c r="K1724" s="360"/>
      <c r="L1724" s="343"/>
      <c r="M1724" s="343"/>
      <c r="N1724" s="170"/>
      <c r="O1724" s="170"/>
      <c r="P1724" s="170"/>
      <c r="Q1724" s="170"/>
      <c r="R1724" s="170"/>
      <c r="S1724" s="170"/>
      <c r="T1724" s="327">
        <v>1723</v>
      </c>
      <c r="U1724" s="373" t="s">
        <v>1801</v>
      </c>
      <c r="V1724" s="376">
        <v>3</v>
      </c>
      <c r="X1724" s="270"/>
      <c r="Y1724" s="270"/>
      <c r="Z1724" s="376">
        <v>3</v>
      </c>
      <c r="AB1724" s="83"/>
      <c r="AC1724" s="83"/>
      <c r="AD1724" s="83"/>
      <c r="AE1724" s="83"/>
      <c r="AF1724" s="83"/>
      <c r="AG1724" s="83"/>
      <c r="AH1724" s="83"/>
      <c r="AI1724" s="83"/>
      <c r="AJ1724" s="83"/>
      <c r="AK1724" s="83"/>
      <c r="AL1724" s="83"/>
      <c r="AM1724" s="83"/>
      <c r="AN1724" s="83"/>
      <c r="AO1724" s="83"/>
      <c r="AP1724" s="83"/>
      <c r="AQ1724" s="83"/>
      <c r="AR1724" s="83"/>
      <c r="AS1724" s="83"/>
      <c r="AT1724" s="83"/>
      <c r="AU1724" s="83"/>
      <c r="AV1724" s="83"/>
      <c r="AW1724" s="83"/>
      <c r="AX1724" s="83"/>
      <c r="AY1724" s="83"/>
      <c r="AZ1724" s="83"/>
      <c r="BA1724" s="83"/>
      <c r="BB1724" s="83"/>
    </row>
    <row r="1725" spans="10:54" s="228" customFormat="1" x14ac:dyDescent="0.2">
      <c r="J1725" s="361"/>
      <c r="K1725" s="360"/>
      <c r="L1725" s="343"/>
      <c r="M1725" s="343"/>
      <c r="N1725" s="170"/>
      <c r="O1725" s="170"/>
      <c r="P1725" s="170"/>
      <c r="Q1725" s="170"/>
      <c r="R1725" s="170"/>
      <c r="S1725" s="170"/>
      <c r="T1725" s="327">
        <v>1724</v>
      </c>
      <c r="U1725" s="373" t="s">
        <v>1802</v>
      </c>
      <c r="V1725" s="376">
        <v>3</v>
      </c>
      <c r="X1725" s="270"/>
      <c r="Y1725" s="270"/>
      <c r="Z1725" s="376">
        <v>3</v>
      </c>
      <c r="AB1725" s="83"/>
      <c r="AC1725" s="83"/>
      <c r="AD1725" s="83"/>
      <c r="AE1725" s="83"/>
      <c r="AF1725" s="83"/>
      <c r="AG1725" s="83"/>
      <c r="AH1725" s="83"/>
      <c r="AI1725" s="83"/>
      <c r="AJ1725" s="83"/>
      <c r="AK1725" s="83"/>
      <c r="AL1725" s="83"/>
      <c r="AM1725" s="83"/>
      <c r="AN1725" s="83"/>
      <c r="AO1725" s="83"/>
      <c r="AP1725" s="83"/>
      <c r="AQ1725" s="83"/>
      <c r="AR1725" s="83"/>
      <c r="AS1725" s="83"/>
      <c r="AT1725" s="83"/>
      <c r="AU1725" s="83"/>
      <c r="AV1725" s="83"/>
      <c r="AW1725" s="83"/>
      <c r="AX1725" s="83"/>
      <c r="AY1725" s="83"/>
      <c r="AZ1725" s="83"/>
      <c r="BA1725" s="83"/>
      <c r="BB1725" s="83"/>
    </row>
    <row r="1726" spans="10:54" s="228" customFormat="1" x14ac:dyDescent="0.2">
      <c r="J1726" s="361"/>
      <c r="K1726" s="360"/>
      <c r="L1726" s="343"/>
      <c r="M1726" s="343"/>
      <c r="N1726" s="170"/>
      <c r="O1726" s="170"/>
      <c r="P1726" s="170"/>
      <c r="Q1726" s="170"/>
      <c r="R1726" s="170"/>
      <c r="S1726" s="170"/>
      <c r="T1726" s="327">
        <v>1725</v>
      </c>
      <c r="U1726" s="373" t="s">
        <v>1803</v>
      </c>
      <c r="V1726" s="376">
        <v>1</v>
      </c>
      <c r="X1726" s="270"/>
      <c r="Y1726" s="270"/>
      <c r="Z1726" s="376">
        <v>1</v>
      </c>
      <c r="AB1726" s="83"/>
      <c r="AC1726" s="83"/>
      <c r="AD1726" s="83"/>
      <c r="AE1726" s="83"/>
      <c r="AF1726" s="83"/>
      <c r="AG1726" s="83"/>
      <c r="AH1726" s="83"/>
      <c r="AI1726" s="83"/>
      <c r="AJ1726" s="83"/>
      <c r="AK1726" s="83"/>
      <c r="AL1726" s="83"/>
      <c r="AM1726" s="83"/>
      <c r="AN1726" s="83"/>
      <c r="AO1726" s="83"/>
      <c r="AP1726" s="83"/>
      <c r="AQ1726" s="83"/>
      <c r="AR1726" s="83"/>
      <c r="AS1726" s="83"/>
      <c r="AT1726" s="83"/>
      <c r="AU1726" s="83"/>
      <c r="AV1726" s="83"/>
      <c r="AW1726" s="83"/>
      <c r="AX1726" s="83"/>
      <c r="AY1726" s="83"/>
      <c r="AZ1726" s="83"/>
      <c r="BA1726" s="83"/>
      <c r="BB1726" s="83"/>
    </row>
    <row r="1727" spans="10:54" s="228" customFormat="1" x14ac:dyDescent="0.2">
      <c r="J1727" s="361"/>
      <c r="K1727" s="360"/>
      <c r="L1727" s="343"/>
      <c r="M1727" s="343"/>
      <c r="N1727" s="170"/>
      <c r="O1727" s="170"/>
      <c r="P1727" s="170"/>
      <c r="Q1727" s="170"/>
      <c r="R1727" s="170"/>
      <c r="S1727" s="170"/>
      <c r="T1727" s="327">
        <v>1726</v>
      </c>
      <c r="U1727" s="373" t="s">
        <v>1804</v>
      </c>
      <c r="V1727" s="376">
        <v>3</v>
      </c>
      <c r="X1727" s="270"/>
      <c r="Y1727" s="270"/>
      <c r="Z1727" s="376">
        <v>3</v>
      </c>
      <c r="AB1727" s="83"/>
      <c r="AC1727" s="83"/>
      <c r="AD1727" s="83"/>
      <c r="AE1727" s="83"/>
      <c r="AF1727" s="83"/>
      <c r="AG1727" s="83"/>
      <c r="AH1727" s="83"/>
      <c r="AI1727" s="83"/>
      <c r="AJ1727" s="83"/>
      <c r="AK1727" s="83"/>
      <c r="AL1727" s="83"/>
      <c r="AM1727" s="83"/>
      <c r="AN1727" s="83"/>
      <c r="AO1727" s="83"/>
      <c r="AP1727" s="83"/>
      <c r="AQ1727" s="83"/>
      <c r="AR1727" s="83"/>
      <c r="AS1727" s="83"/>
      <c r="AT1727" s="83"/>
      <c r="AU1727" s="83"/>
      <c r="AV1727" s="83"/>
      <c r="AW1727" s="83"/>
      <c r="AX1727" s="83"/>
      <c r="AY1727" s="83"/>
      <c r="AZ1727" s="83"/>
      <c r="BA1727" s="83"/>
      <c r="BB1727" s="83"/>
    </row>
    <row r="1728" spans="10:54" s="228" customFormat="1" x14ac:dyDescent="0.2">
      <c r="J1728" s="361"/>
      <c r="K1728" s="360"/>
      <c r="L1728" s="343"/>
      <c r="M1728" s="343"/>
      <c r="N1728" s="170"/>
      <c r="O1728" s="170"/>
      <c r="P1728" s="170"/>
      <c r="Q1728" s="170"/>
      <c r="R1728" s="170"/>
      <c r="S1728" s="170"/>
      <c r="T1728" s="327">
        <v>1727</v>
      </c>
      <c r="U1728" s="373" t="s">
        <v>1805</v>
      </c>
      <c r="V1728" s="376">
        <v>3</v>
      </c>
      <c r="X1728" s="270"/>
      <c r="Y1728" s="270"/>
      <c r="Z1728" s="376">
        <v>3</v>
      </c>
      <c r="AB1728" s="83"/>
      <c r="AC1728" s="83"/>
      <c r="AD1728" s="83"/>
      <c r="AE1728" s="83"/>
      <c r="AF1728" s="83"/>
      <c r="AG1728" s="83"/>
      <c r="AH1728" s="83"/>
      <c r="AI1728" s="83"/>
      <c r="AJ1728" s="83"/>
      <c r="AK1728" s="83"/>
      <c r="AL1728" s="83"/>
      <c r="AM1728" s="83"/>
      <c r="AN1728" s="83"/>
      <c r="AO1728" s="83"/>
      <c r="AP1728" s="83"/>
      <c r="AQ1728" s="83"/>
      <c r="AR1728" s="83"/>
      <c r="AS1728" s="83"/>
      <c r="AT1728" s="83"/>
      <c r="AU1728" s="83"/>
      <c r="AV1728" s="83"/>
      <c r="AW1728" s="83"/>
      <c r="AX1728" s="83"/>
      <c r="AY1728" s="83"/>
      <c r="AZ1728" s="83"/>
      <c r="BA1728" s="83"/>
      <c r="BB1728" s="83"/>
    </row>
    <row r="1729" spans="10:54" s="228" customFormat="1" x14ac:dyDescent="0.2">
      <c r="J1729" s="361"/>
      <c r="K1729" s="360"/>
      <c r="L1729" s="343"/>
      <c r="M1729" s="343"/>
      <c r="N1729" s="170"/>
      <c r="O1729" s="170"/>
      <c r="P1729" s="170"/>
      <c r="Q1729" s="170"/>
      <c r="R1729" s="170"/>
      <c r="S1729" s="170"/>
      <c r="T1729" s="327">
        <v>1728</v>
      </c>
      <c r="U1729" s="373" t="s">
        <v>1806</v>
      </c>
      <c r="V1729" s="376">
        <v>3</v>
      </c>
      <c r="X1729" s="270"/>
      <c r="Y1729" s="270"/>
      <c r="Z1729" s="376">
        <v>3</v>
      </c>
      <c r="AB1729" s="83"/>
      <c r="AC1729" s="83"/>
      <c r="AD1729" s="83"/>
      <c r="AE1729" s="83"/>
      <c r="AF1729" s="83"/>
      <c r="AG1729" s="83"/>
      <c r="AH1729" s="83"/>
      <c r="AI1729" s="83"/>
      <c r="AJ1729" s="83"/>
      <c r="AK1729" s="83"/>
      <c r="AL1729" s="83"/>
      <c r="AM1729" s="83"/>
      <c r="AN1729" s="83"/>
      <c r="AO1729" s="83"/>
      <c r="AP1729" s="83"/>
      <c r="AQ1729" s="83"/>
      <c r="AR1729" s="83"/>
      <c r="AS1729" s="83"/>
      <c r="AT1729" s="83"/>
      <c r="AU1729" s="83"/>
      <c r="AV1729" s="83"/>
      <c r="AW1729" s="83"/>
      <c r="AX1729" s="83"/>
      <c r="AY1729" s="83"/>
      <c r="AZ1729" s="83"/>
      <c r="BA1729" s="83"/>
      <c r="BB1729" s="83"/>
    </row>
    <row r="1730" spans="10:54" s="228" customFormat="1" x14ac:dyDescent="0.2">
      <c r="J1730" s="361"/>
      <c r="K1730" s="360"/>
      <c r="L1730" s="343"/>
      <c r="M1730" s="343"/>
      <c r="N1730" s="170"/>
      <c r="O1730" s="170"/>
      <c r="P1730" s="170"/>
      <c r="Q1730" s="170"/>
      <c r="R1730" s="170"/>
      <c r="S1730" s="170"/>
      <c r="T1730" s="327">
        <v>1729</v>
      </c>
      <c r="U1730" s="373" t="s">
        <v>1807</v>
      </c>
      <c r="V1730" s="376">
        <v>3</v>
      </c>
      <c r="X1730" s="270"/>
      <c r="Y1730" s="270"/>
      <c r="Z1730" s="376">
        <v>3</v>
      </c>
      <c r="AB1730" s="83"/>
      <c r="AC1730" s="83"/>
      <c r="AD1730" s="83"/>
      <c r="AE1730" s="83"/>
      <c r="AF1730" s="83"/>
      <c r="AG1730" s="83"/>
      <c r="AH1730" s="83"/>
      <c r="AI1730" s="83"/>
      <c r="AJ1730" s="83"/>
      <c r="AK1730" s="83"/>
      <c r="AL1730" s="83"/>
      <c r="AM1730" s="83"/>
      <c r="AN1730" s="83"/>
      <c r="AO1730" s="83"/>
      <c r="AP1730" s="83"/>
      <c r="AQ1730" s="83"/>
      <c r="AR1730" s="83"/>
      <c r="AS1730" s="83"/>
      <c r="AT1730" s="83"/>
      <c r="AU1730" s="83"/>
      <c r="AV1730" s="83"/>
      <c r="AW1730" s="83"/>
      <c r="AX1730" s="83"/>
      <c r="AY1730" s="83"/>
      <c r="AZ1730" s="83"/>
      <c r="BA1730" s="83"/>
      <c r="BB1730" s="83"/>
    </row>
    <row r="1731" spans="10:54" s="228" customFormat="1" x14ac:dyDescent="0.2">
      <c r="J1731" s="361"/>
      <c r="K1731" s="360"/>
      <c r="L1731" s="343"/>
      <c r="M1731" s="343"/>
      <c r="N1731" s="170"/>
      <c r="O1731" s="170"/>
      <c r="P1731" s="170"/>
      <c r="Q1731" s="170"/>
      <c r="R1731" s="170"/>
      <c r="S1731" s="170"/>
      <c r="T1731" s="327">
        <v>1730</v>
      </c>
      <c r="U1731" s="373" t="s">
        <v>1808</v>
      </c>
      <c r="V1731" s="376">
        <v>3</v>
      </c>
      <c r="X1731" s="270"/>
      <c r="Y1731" s="270"/>
      <c r="Z1731" s="376">
        <v>3</v>
      </c>
      <c r="AB1731" s="83"/>
      <c r="AC1731" s="83"/>
      <c r="AD1731" s="83"/>
      <c r="AE1731" s="83"/>
      <c r="AF1731" s="83"/>
      <c r="AG1731" s="83"/>
      <c r="AH1731" s="83"/>
      <c r="AI1731" s="83"/>
      <c r="AJ1731" s="83"/>
      <c r="AK1731" s="83"/>
      <c r="AL1731" s="83"/>
      <c r="AM1731" s="83"/>
      <c r="AN1731" s="83"/>
      <c r="AO1731" s="83"/>
      <c r="AP1731" s="83"/>
      <c r="AQ1731" s="83"/>
      <c r="AR1731" s="83"/>
      <c r="AS1731" s="83"/>
      <c r="AT1731" s="83"/>
      <c r="AU1731" s="83"/>
      <c r="AV1731" s="83"/>
      <c r="AW1731" s="83"/>
      <c r="AX1731" s="83"/>
      <c r="AY1731" s="83"/>
      <c r="AZ1731" s="83"/>
      <c r="BA1731" s="83"/>
      <c r="BB1731" s="83"/>
    </row>
    <row r="1732" spans="10:54" s="228" customFormat="1" x14ac:dyDescent="0.2">
      <c r="J1732" s="361"/>
      <c r="K1732" s="360"/>
      <c r="L1732" s="343"/>
      <c r="M1732" s="343"/>
      <c r="N1732" s="170"/>
      <c r="O1732" s="170"/>
      <c r="P1732" s="170"/>
      <c r="Q1732" s="170"/>
      <c r="R1732" s="170"/>
      <c r="S1732" s="170"/>
      <c r="T1732" s="327">
        <v>1731</v>
      </c>
      <c r="U1732" s="373" t="s">
        <v>1809</v>
      </c>
      <c r="V1732" s="376">
        <v>3</v>
      </c>
      <c r="X1732" s="270"/>
      <c r="Y1732" s="270"/>
      <c r="Z1732" s="376">
        <v>3</v>
      </c>
      <c r="AB1732" s="83"/>
      <c r="AC1732" s="83"/>
      <c r="AD1732" s="83"/>
      <c r="AE1732" s="83"/>
      <c r="AF1732" s="83"/>
      <c r="AG1732" s="83"/>
      <c r="AH1732" s="83"/>
      <c r="AI1732" s="83"/>
      <c r="AJ1732" s="83"/>
      <c r="AK1732" s="83"/>
      <c r="AL1732" s="83"/>
      <c r="AM1732" s="83"/>
      <c r="AN1732" s="83"/>
      <c r="AO1732" s="83"/>
      <c r="AP1732" s="83"/>
      <c r="AQ1732" s="83"/>
      <c r="AR1732" s="83"/>
      <c r="AS1732" s="83"/>
      <c r="AT1732" s="83"/>
      <c r="AU1732" s="83"/>
      <c r="AV1732" s="83"/>
      <c r="AW1732" s="83"/>
      <c r="AX1732" s="83"/>
      <c r="AY1732" s="83"/>
      <c r="AZ1732" s="83"/>
      <c r="BA1732" s="83"/>
      <c r="BB1732" s="83"/>
    </row>
    <row r="1733" spans="10:54" s="228" customFormat="1" x14ac:dyDescent="0.2">
      <c r="J1733" s="361"/>
      <c r="K1733" s="360"/>
      <c r="L1733" s="343"/>
      <c r="M1733" s="343"/>
      <c r="N1733" s="170"/>
      <c r="O1733" s="170"/>
      <c r="P1733" s="170"/>
      <c r="Q1733" s="170"/>
      <c r="R1733" s="170"/>
      <c r="S1733" s="170"/>
      <c r="T1733" s="327">
        <v>1732</v>
      </c>
      <c r="U1733" s="373" t="s">
        <v>1810</v>
      </c>
      <c r="V1733" s="376">
        <v>3</v>
      </c>
      <c r="X1733" s="270"/>
      <c r="Y1733" s="270"/>
      <c r="Z1733" s="376">
        <v>3</v>
      </c>
      <c r="AB1733" s="83"/>
      <c r="AC1733" s="83"/>
      <c r="AD1733" s="83"/>
      <c r="AE1733" s="83"/>
      <c r="AF1733" s="83"/>
      <c r="AG1733" s="83"/>
      <c r="AH1733" s="83"/>
      <c r="AI1733" s="83"/>
      <c r="AJ1733" s="83"/>
      <c r="AK1733" s="83"/>
      <c r="AL1733" s="83"/>
      <c r="AM1733" s="83"/>
      <c r="AN1733" s="83"/>
      <c r="AO1733" s="83"/>
      <c r="AP1733" s="83"/>
      <c r="AQ1733" s="83"/>
      <c r="AR1733" s="83"/>
      <c r="AS1733" s="83"/>
      <c r="AT1733" s="83"/>
      <c r="AU1733" s="83"/>
      <c r="AV1733" s="83"/>
      <c r="AW1733" s="83"/>
      <c r="AX1733" s="83"/>
      <c r="AY1733" s="83"/>
      <c r="AZ1733" s="83"/>
      <c r="BA1733" s="83"/>
      <c r="BB1733" s="83"/>
    </row>
    <row r="1734" spans="10:54" s="228" customFormat="1" x14ac:dyDescent="0.2">
      <c r="J1734" s="361"/>
      <c r="K1734" s="360"/>
      <c r="L1734" s="343"/>
      <c r="M1734" s="343"/>
      <c r="N1734" s="170"/>
      <c r="O1734" s="170"/>
      <c r="P1734" s="170"/>
      <c r="Q1734" s="170"/>
      <c r="R1734" s="170"/>
      <c r="S1734" s="170"/>
      <c r="T1734" s="327">
        <v>1733</v>
      </c>
      <c r="U1734" s="373" t="s">
        <v>1811</v>
      </c>
      <c r="V1734" s="376">
        <v>3</v>
      </c>
      <c r="X1734" s="270"/>
      <c r="Y1734" s="270"/>
      <c r="Z1734" s="376">
        <v>3</v>
      </c>
      <c r="AB1734" s="83"/>
      <c r="AC1734" s="83"/>
      <c r="AD1734" s="83"/>
      <c r="AE1734" s="83"/>
      <c r="AF1734" s="83"/>
      <c r="AG1734" s="83"/>
      <c r="AH1734" s="83"/>
      <c r="AI1734" s="83"/>
      <c r="AJ1734" s="83"/>
      <c r="AK1734" s="83"/>
      <c r="AL1734" s="83"/>
      <c r="AM1734" s="83"/>
      <c r="AN1734" s="83"/>
      <c r="AO1734" s="83"/>
      <c r="AP1734" s="83"/>
      <c r="AQ1734" s="83"/>
      <c r="AR1734" s="83"/>
      <c r="AS1734" s="83"/>
      <c r="AT1734" s="83"/>
      <c r="AU1734" s="83"/>
      <c r="AV1734" s="83"/>
      <c r="AW1734" s="83"/>
      <c r="AX1734" s="83"/>
      <c r="AY1734" s="83"/>
      <c r="AZ1734" s="83"/>
      <c r="BA1734" s="83"/>
      <c r="BB1734" s="83"/>
    </row>
    <row r="1735" spans="10:54" s="228" customFormat="1" x14ac:dyDescent="0.2">
      <c r="J1735" s="361"/>
      <c r="K1735" s="360"/>
      <c r="L1735" s="343"/>
      <c r="M1735" s="343"/>
      <c r="N1735" s="170"/>
      <c r="O1735" s="170"/>
      <c r="P1735" s="170"/>
      <c r="Q1735" s="170"/>
      <c r="R1735" s="170"/>
      <c r="S1735" s="170"/>
      <c r="T1735" s="327">
        <v>1734</v>
      </c>
      <c r="U1735" s="373" t="s">
        <v>1812</v>
      </c>
      <c r="V1735" s="376">
        <v>3</v>
      </c>
      <c r="X1735" s="270"/>
      <c r="Y1735" s="270"/>
      <c r="Z1735" s="376">
        <v>3</v>
      </c>
      <c r="AB1735" s="83"/>
      <c r="AC1735" s="83"/>
      <c r="AD1735" s="83"/>
      <c r="AE1735" s="83"/>
      <c r="AF1735" s="83"/>
      <c r="AG1735" s="83"/>
      <c r="AH1735" s="83"/>
      <c r="AI1735" s="83"/>
      <c r="AJ1735" s="83"/>
      <c r="AK1735" s="83"/>
      <c r="AL1735" s="83"/>
      <c r="AM1735" s="83"/>
      <c r="AN1735" s="83"/>
      <c r="AO1735" s="83"/>
      <c r="AP1735" s="83"/>
      <c r="AQ1735" s="83"/>
      <c r="AR1735" s="83"/>
      <c r="AS1735" s="83"/>
      <c r="AT1735" s="83"/>
      <c r="AU1735" s="83"/>
      <c r="AV1735" s="83"/>
      <c r="AW1735" s="83"/>
      <c r="AX1735" s="83"/>
      <c r="AY1735" s="83"/>
      <c r="AZ1735" s="83"/>
      <c r="BA1735" s="83"/>
      <c r="BB1735" s="83"/>
    </row>
    <row r="1736" spans="10:54" s="228" customFormat="1" x14ac:dyDescent="0.2">
      <c r="J1736" s="361"/>
      <c r="K1736" s="360"/>
      <c r="L1736" s="343"/>
      <c r="M1736" s="343"/>
      <c r="N1736" s="170"/>
      <c r="O1736" s="170"/>
      <c r="P1736" s="170"/>
      <c r="Q1736" s="170"/>
      <c r="R1736" s="170"/>
      <c r="S1736" s="170"/>
      <c r="T1736" s="327">
        <v>1735</v>
      </c>
      <c r="U1736" s="373" t="s">
        <v>1813</v>
      </c>
      <c r="V1736" s="376">
        <v>3</v>
      </c>
      <c r="X1736" s="270"/>
      <c r="Y1736" s="270"/>
      <c r="Z1736" s="376">
        <v>3</v>
      </c>
      <c r="AB1736" s="83"/>
      <c r="AC1736" s="83"/>
      <c r="AD1736" s="83"/>
      <c r="AE1736" s="83"/>
      <c r="AF1736" s="83"/>
      <c r="AG1736" s="83"/>
      <c r="AH1736" s="83"/>
      <c r="AI1736" s="83"/>
      <c r="AJ1736" s="83"/>
      <c r="AK1736" s="83"/>
      <c r="AL1736" s="83"/>
      <c r="AM1736" s="83"/>
      <c r="AN1736" s="83"/>
      <c r="AO1736" s="83"/>
      <c r="AP1736" s="83"/>
      <c r="AQ1736" s="83"/>
      <c r="AR1736" s="83"/>
      <c r="AS1736" s="83"/>
      <c r="AT1736" s="83"/>
      <c r="AU1736" s="83"/>
      <c r="AV1736" s="83"/>
      <c r="AW1736" s="83"/>
      <c r="AX1736" s="83"/>
      <c r="AY1736" s="83"/>
      <c r="AZ1736" s="83"/>
      <c r="BA1736" s="83"/>
      <c r="BB1736" s="83"/>
    </row>
    <row r="1737" spans="10:54" s="228" customFormat="1" x14ac:dyDescent="0.2">
      <c r="J1737" s="361"/>
      <c r="K1737" s="360"/>
      <c r="L1737" s="343"/>
      <c r="M1737" s="343"/>
      <c r="N1737" s="170"/>
      <c r="O1737" s="170"/>
      <c r="P1737" s="170"/>
      <c r="Q1737" s="170"/>
      <c r="R1737" s="170"/>
      <c r="S1737" s="170"/>
      <c r="T1737" s="327">
        <v>1736</v>
      </c>
      <c r="U1737" s="373" t="s">
        <v>1814</v>
      </c>
      <c r="V1737" s="376">
        <v>1</v>
      </c>
      <c r="X1737" s="270"/>
      <c r="Y1737" s="270"/>
      <c r="Z1737" s="376">
        <v>1</v>
      </c>
      <c r="AB1737" s="83"/>
      <c r="AC1737" s="83"/>
      <c r="AD1737" s="83"/>
      <c r="AE1737" s="83"/>
      <c r="AF1737" s="83"/>
      <c r="AG1737" s="83"/>
      <c r="AH1737" s="83"/>
      <c r="AI1737" s="83"/>
      <c r="AJ1737" s="83"/>
      <c r="AK1737" s="83"/>
      <c r="AL1737" s="83"/>
      <c r="AM1737" s="83"/>
      <c r="AN1737" s="83"/>
      <c r="AO1737" s="83"/>
      <c r="AP1737" s="83"/>
      <c r="AQ1737" s="83"/>
      <c r="AR1737" s="83"/>
      <c r="AS1737" s="83"/>
      <c r="AT1737" s="83"/>
      <c r="AU1737" s="83"/>
      <c r="AV1737" s="83"/>
      <c r="AW1737" s="83"/>
      <c r="AX1737" s="83"/>
      <c r="AY1737" s="83"/>
      <c r="AZ1737" s="83"/>
      <c r="BA1737" s="83"/>
      <c r="BB1737" s="83"/>
    </row>
    <row r="1738" spans="10:54" s="228" customFormat="1" x14ac:dyDescent="0.2">
      <c r="J1738" s="361"/>
      <c r="K1738" s="360"/>
      <c r="L1738" s="343"/>
      <c r="M1738" s="343"/>
      <c r="N1738" s="170"/>
      <c r="O1738" s="170"/>
      <c r="P1738" s="170"/>
      <c r="Q1738" s="170"/>
      <c r="R1738" s="170"/>
      <c r="S1738" s="170"/>
      <c r="T1738" s="327">
        <v>1737</v>
      </c>
      <c r="U1738" s="373" t="s">
        <v>1815</v>
      </c>
      <c r="V1738" s="376">
        <v>2</v>
      </c>
      <c r="X1738" s="270"/>
      <c r="Y1738" s="270"/>
      <c r="Z1738" s="376">
        <v>2</v>
      </c>
      <c r="AB1738" s="83"/>
      <c r="AC1738" s="83"/>
      <c r="AD1738" s="83"/>
      <c r="AE1738" s="83"/>
      <c r="AF1738" s="83"/>
      <c r="AG1738" s="83"/>
      <c r="AH1738" s="83"/>
      <c r="AI1738" s="83"/>
      <c r="AJ1738" s="83"/>
      <c r="AK1738" s="83"/>
      <c r="AL1738" s="83"/>
      <c r="AM1738" s="83"/>
      <c r="AN1738" s="83"/>
      <c r="AO1738" s="83"/>
      <c r="AP1738" s="83"/>
      <c r="AQ1738" s="83"/>
      <c r="AR1738" s="83"/>
      <c r="AS1738" s="83"/>
      <c r="AT1738" s="83"/>
      <c r="AU1738" s="83"/>
      <c r="AV1738" s="83"/>
      <c r="AW1738" s="83"/>
      <c r="AX1738" s="83"/>
      <c r="AY1738" s="83"/>
      <c r="AZ1738" s="83"/>
      <c r="BA1738" s="83"/>
      <c r="BB1738" s="83"/>
    </row>
    <row r="1739" spans="10:54" s="228" customFormat="1" x14ac:dyDescent="0.2">
      <c r="J1739" s="361"/>
      <c r="K1739" s="360"/>
      <c r="L1739" s="343"/>
      <c r="M1739" s="343"/>
      <c r="N1739" s="170"/>
      <c r="O1739" s="170"/>
      <c r="P1739" s="170"/>
      <c r="Q1739" s="170"/>
      <c r="R1739" s="170"/>
      <c r="S1739" s="170"/>
      <c r="T1739" s="327">
        <v>1738</v>
      </c>
      <c r="U1739" s="373" t="s">
        <v>1816</v>
      </c>
      <c r="V1739" s="376">
        <v>3</v>
      </c>
      <c r="X1739" s="270"/>
      <c r="Y1739" s="270"/>
      <c r="Z1739" s="376">
        <v>3</v>
      </c>
      <c r="AB1739" s="83"/>
      <c r="AC1739" s="83"/>
      <c r="AD1739" s="83"/>
      <c r="AE1739" s="83"/>
      <c r="AF1739" s="83"/>
      <c r="AG1739" s="83"/>
      <c r="AH1739" s="83"/>
      <c r="AI1739" s="83"/>
      <c r="AJ1739" s="83"/>
      <c r="AK1739" s="83"/>
      <c r="AL1739" s="83"/>
      <c r="AM1739" s="83"/>
      <c r="AN1739" s="83"/>
      <c r="AO1739" s="83"/>
      <c r="AP1739" s="83"/>
      <c r="AQ1739" s="83"/>
      <c r="AR1739" s="83"/>
      <c r="AS1739" s="83"/>
      <c r="AT1739" s="83"/>
      <c r="AU1739" s="83"/>
      <c r="AV1739" s="83"/>
      <c r="AW1739" s="83"/>
      <c r="AX1739" s="83"/>
      <c r="AY1739" s="83"/>
      <c r="AZ1739" s="83"/>
      <c r="BA1739" s="83"/>
      <c r="BB1739" s="83"/>
    </row>
    <row r="1740" spans="10:54" s="228" customFormat="1" x14ac:dyDescent="0.2">
      <c r="J1740" s="361"/>
      <c r="K1740" s="360"/>
      <c r="L1740" s="343"/>
      <c r="M1740" s="343"/>
      <c r="N1740" s="170"/>
      <c r="O1740" s="170"/>
      <c r="P1740" s="170"/>
      <c r="Q1740" s="170"/>
      <c r="R1740" s="170"/>
      <c r="S1740" s="170"/>
      <c r="T1740" s="327">
        <v>1739</v>
      </c>
      <c r="U1740" s="373" t="s">
        <v>1817</v>
      </c>
      <c r="V1740" s="376">
        <v>3</v>
      </c>
      <c r="X1740" s="270"/>
      <c r="Y1740" s="270"/>
      <c r="Z1740" s="376">
        <v>3</v>
      </c>
      <c r="AB1740" s="83"/>
      <c r="AC1740" s="83"/>
      <c r="AD1740" s="83"/>
      <c r="AE1740" s="83"/>
      <c r="AF1740" s="83"/>
      <c r="AG1740" s="83"/>
      <c r="AH1740" s="83"/>
      <c r="AI1740" s="83"/>
      <c r="AJ1740" s="83"/>
      <c r="AK1740" s="83"/>
      <c r="AL1740" s="83"/>
      <c r="AM1740" s="83"/>
      <c r="AN1740" s="83"/>
      <c r="AO1740" s="83"/>
      <c r="AP1740" s="83"/>
      <c r="AQ1740" s="83"/>
      <c r="AR1740" s="83"/>
      <c r="AS1740" s="83"/>
      <c r="AT1740" s="83"/>
      <c r="AU1740" s="83"/>
      <c r="AV1740" s="83"/>
      <c r="AW1740" s="83"/>
      <c r="AX1740" s="83"/>
      <c r="AY1740" s="83"/>
      <c r="AZ1740" s="83"/>
      <c r="BA1740" s="83"/>
      <c r="BB1740" s="83"/>
    </row>
    <row r="1741" spans="10:54" s="228" customFormat="1" x14ac:dyDescent="0.2">
      <c r="J1741" s="361"/>
      <c r="K1741" s="360"/>
      <c r="L1741" s="343"/>
      <c r="M1741" s="343"/>
      <c r="N1741" s="170"/>
      <c r="O1741" s="170"/>
      <c r="P1741" s="170"/>
      <c r="Q1741" s="170"/>
      <c r="R1741" s="170"/>
      <c r="S1741" s="170"/>
      <c r="T1741" s="327">
        <v>1740</v>
      </c>
      <c r="U1741" s="373" t="s">
        <v>1818</v>
      </c>
      <c r="V1741" s="376">
        <v>3</v>
      </c>
      <c r="X1741" s="270"/>
      <c r="Y1741" s="270"/>
      <c r="Z1741" s="376">
        <v>3</v>
      </c>
      <c r="AB1741" s="83"/>
      <c r="AC1741" s="83"/>
      <c r="AD1741" s="83"/>
      <c r="AE1741" s="83"/>
      <c r="AF1741" s="83"/>
      <c r="AG1741" s="83"/>
      <c r="AH1741" s="83"/>
      <c r="AI1741" s="83"/>
      <c r="AJ1741" s="83"/>
      <c r="AK1741" s="83"/>
      <c r="AL1741" s="83"/>
      <c r="AM1741" s="83"/>
      <c r="AN1741" s="83"/>
      <c r="AO1741" s="83"/>
      <c r="AP1741" s="83"/>
      <c r="AQ1741" s="83"/>
      <c r="AR1741" s="83"/>
      <c r="AS1741" s="83"/>
      <c r="AT1741" s="83"/>
      <c r="AU1741" s="83"/>
      <c r="AV1741" s="83"/>
      <c r="AW1741" s="83"/>
      <c r="AX1741" s="83"/>
      <c r="AY1741" s="83"/>
      <c r="AZ1741" s="83"/>
      <c r="BA1741" s="83"/>
      <c r="BB1741" s="83"/>
    </row>
    <row r="1742" spans="10:54" s="228" customFormat="1" x14ac:dyDescent="0.2">
      <c r="J1742" s="361"/>
      <c r="K1742" s="360"/>
      <c r="L1742" s="343"/>
      <c r="M1742" s="343"/>
      <c r="N1742" s="170"/>
      <c r="O1742" s="170"/>
      <c r="P1742" s="170"/>
      <c r="Q1742" s="170"/>
      <c r="R1742" s="170"/>
      <c r="S1742" s="170"/>
      <c r="T1742" s="327">
        <v>1741</v>
      </c>
      <c r="U1742" s="373" t="s">
        <v>1819</v>
      </c>
      <c r="V1742" s="376">
        <v>2</v>
      </c>
      <c r="X1742" s="270"/>
      <c r="Y1742" s="270"/>
      <c r="Z1742" s="376">
        <v>2</v>
      </c>
      <c r="AB1742" s="83"/>
      <c r="AC1742" s="83"/>
      <c r="AD1742" s="83"/>
      <c r="AE1742" s="83"/>
      <c r="AF1742" s="83"/>
      <c r="AG1742" s="83"/>
      <c r="AH1742" s="83"/>
      <c r="AI1742" s="83"/>
      <c r="AJ1742" s="83"/>
      <c r="AK1742" s="83"/>
      <c r="AL1742" s="83"/>
      <c r="AM1742" s="83"/>
      <c r="AN1742" s="83"/>
      <c r="AO1742" s="83"/>
      <c r="AP1742" s="83"/>
      <c r="AQ1742" s="83"/>
      <c r="AR1742" s="83"/>
      <c r="AS1742" s="83"/>
      <c r="AT1742" s="83"/>
      <c r="AU1742" s="83"/>
      <c r="AV1742" s="83"/>
      <c r="AW1742" s="83"/>
      <c r="AX1742" s="83"/>
      <c r="AY1742" s="83"/>
      <c r="AZ1742" s="83"/>
      <c r="BA1742" s="83"/>
      <c r="BB1742" s="83"/>
    </row>
    <row r="1743" spans="10:54" s="228" customFormat="1" x14ac:dyDescent="0.2">
      <c r="J1743" s="361"/>
      <c r="K1743" s="360"/>
      <c r="L1743" s="343"/>
      <c r="M1743" s="343"/>
      <c r="N1743" s="170"/>
      <c r="O1743" s="170"/>
      <c r="P1743" s="170"/>
      <c r="Q1743" s="170"/>
      <c r="R1743" s="170"/>
      <c r="S1743" s="170"/>
      <c r="T1743" s="327">
        <v>1742</v>
      </c>
      <c r="U1743" s="373" t="s">
        <v>1820</v>
      </c>
      <c r="V1743" s="376">
        <v>1</v>
      </c>
      <c r="X1743" s="270"/>
      <c r="Y1743" s="270"/>
      <c r="Z1743" s="376">
        <v>1</v>
      </c>
      <c r="AB1743" s="83"/>
      <c r="AC1743" s="83"/>
      <c r="AD1743" s="83"/>
      <c r="AE1743" s="83"/>
      <c r="AF1743" s="83"/>
      <c r="AG1743" s="83"/>
      <c r="AH1743" s="83"/>
      <c r="AI1743" s="83"/>
      <c r="AJ1743" s="83"/>
      <c r="AK1743" s="83"/>
      <c r="AL1743" s="83"/>
      <c r="AM1743" s="83"/>
      <c r="AN1743" s="83"/>
      <c r="AO1743" s="83"/>
      <c r="AP1743" s="83"/>
      <c r="AQ1743" s="83"/>
      <c r="AR1743" s="83"/>
      <c r="AS1743" s="83"/>
      <c r="AT1743" s="83"/>
      <c r="AU1743" s="83"/>
      <c r="AV1743" s="83"/>
      <c r="AW1743" s="83"/>
      <c r="AX1743" s="83"/>
      <c r="AY1743" s="83"/>
      <c r="AZ1743" s="83"/>
      <c r="BA1743" s="83"/>
      <c r="BB1743" s="83"/>
    </row>
    <row r="1744" spans="10:54" s="228" customFormat="1" x14ac:dyDescent="0.2">
      <c r="J1744" s="361"/>
      <c r="K1744" s="360"/>
      <c r="L1744" s="343"/>
      <c r="M1744" s="343"/>
      <c r="N1744" s="170"/>
      <c r="O1744" s="170"/>
      <c r="P1744" s="170"/>
      <c r="Q1744" s="170"/>
      <c r="R1744" s="170"/>
      <c r="S1744" s="170"/>
      <c r="T1744" s="327">
        <v>1743</v>
      </c>
      <c r="U1744" s="373" t="s">
        <v>1820</v>
      </c>
      <c r="V1744" s="376">
        <v>1</v>
      </c>
      <c r="X1744" s="270"/>
      <c r="Y1744" s="270"/>
      <c r="Z1744" s="376">
        <v>1</v>
      </c>
      <c r="AB1744" s="83"/>
      <c r="AC1744" s="83"/>
      <c r="AD1744" s="83"/>
      <c r="AE1744" s="83"/>
      <c r="AF1744" s="83"/>
      <c r="AG1744" s="83"/>
      <c r="AH1744" s="83"/>
      <c r="AI1744" s="83"/>
      <c r="AJ1744" s="83"/>
      <c r="AK1744" s="83"/>
      <c r="AL1744" s="83"/>
      <c r="AM1744" s="83"/>
      <c r="AN1744" s="83"/>
      <c r="AO1744" s="83"/>
      <c r="AP1744" s="83"/>
      <c r="AQ1744" s="83"/>
      <c r="AR1744" s="83"/>
      <c r="AS1744" s="83"/>
      <c r="AT1744" s="83"/>
      <c r="AU1744" s="83"/>
      <c r="AV1744" s="83"/>
      <c r="AW1744" s="83"/>
      <c r="AX1744" s="83"/>
      <c r="AY1744" s="83"/>
      <c r="AZ1744" s="83"/>
      <c r="BA1744" s="83"/>
      <c r="BB1744" s="83"/>
    </row>
    <row r="1745" spans="12:13" x14ac:dyDescent="0.2">
      <c r="L1745" s="343"/>
      <c r="M1745" s="343"/>
    </row>
    <row r="65536" spans="2:54" s="1" customFormat="1" ht="407.1" customHeight="1" x14ac:dyDescent="0.2">
      <c r="B65536" s="3" t="s">
        <v>1821</v>
      </c>
      <c r="J65536" s="353"/>
      <c r="K65536" s="353"/>
      <c r="L65536" s="340"/>
      <c r="M65536" s="340"/>
      <c r="T65536" s="328"/>
      <c r="AB65536" s="83"/>
      <c r="AC65536" s="83"/>
      <c r="AD65536" s="83"/>
      <c r="AE65536" s="83"/>
      <c r="AF65536" s="83"/>
      <c r="AG65536" s="83"/>
      <c r="AH65536" s="83"/>
      <c r="AI65536" s="83"/>
      <c r="AJ65536" s="83"/>
      <c r="AK65536" s="83"/>
      <c r="AL65536" s="83"/>
      <c r="AM65536" s="83"/>
      <c r="AN65536" s="83"/>
      <c r="AO65536" s="83"/>
      <c r="AP65536" s="83"/>
      <c r="AQ65536" s="83"/>
      <c r="AR65536" s="83"/>
      <c r="AS65536" s="83"/>
      <c r="AT65536" s="83"/>
      <c r="AU65536" s="83"/>
      <c r="AV65536" s="83"/>
      <c r="AW65536" s="83"/>
      <c r="AX65536" s="83"/>
      <c r="AY65536" s="83"/>
      <c r="AZ65536" s="83"/>
      <c r="BA65536" s="83"/>
      <c r="BB65536" s="83"/>
    </row>
    <row r="65537" spans="12:13" x14ac:dyDescent="0.2">
      <c r="L65537" s="344"/>
      <c r="M65537" s="344"/>
    </row>
  </sheetData>
  <sheetProtection algorithmName="SHA-512" hashValue="I2sfqlU/X1ZBNpTWZSJRbEu9hqBep6mClbHSJc9PA2Tajks8jvCb6hX9AvhRyIsKe6RGUNGJV/vAOAD56qYbrA==" saltValue="lq+Fx2NjnoLzK8/i8olBog==" spinCount="100000" sheet="1" objects="1" scenarios="1" selectLockedCells="1" selectUnlockedCells="1"/>
  <mergeCells count="10">
    <mergeCell ref="B14:B15"/>
    <mergeCell ref="E26:E27"/>
    <mergeCell ref="C29:J29"/>
    <mergeCell ref="C2:K2"/>
    <mergeCell ref="C3:C28"/>
    <mergeCell ref="K3:K28"/>
    <mergeCell ref="E4:I4"/>
    <mergeCell ref="E5:I5"/>
    <mergeCell ref="E11:F11"/>
    <mergeCell ref="I12:I13"/>
  </mergeCells>
  <dataValidations count="13">
    <dataValidation type="list" allowBlank="1" showInputMessage="1" showErrorMessage="1" sqref="F9" xr:uid="{D34CFDFC-41B8-46C8-96B0-D547F924C121}">
      <formula1>$F$26:$F$27</formula1>
    </dataValidation>
    <dataValidation type="list" allowBlank="1" showInputMessage="1" showErrorMessage="1" sqref="F10" xr:uid="{7E747863-9FEE-403B-80FE-2A54747F8789}">
      <formula1>$W$2:$W$2</formula1>
    </dataValidation>
    <dataValidation type="list" allowBlank="1" showInputMessage="1" showErrorMessage="1" sqref="F22" xr:uid="{640866BC-21C6-49BA-9EAF-D6EB9BB3918D}">
      <formula1>$AW$2:$AW$4</formula1>
    </dataValidation>
    <dataValidation type="list" allowBlank="1" showInputMessage="1" showErrorMessage="1" sqref="F14" xr:uid="{29011911-8157-4A8E-A681-98905994438A}">
      <formula1>$X$2:$X$92</formula1>
    </dataValidation>
    <dataValidation type="list" allowBlank="1" showInputMessage="1" showErrorMessage="1" sqref="F12" xr:uid="{47F2CC7C-EB34-4F29-8A0E-62602F528010}">
      <formula1>$N$2:$N$7</formula1>
    </dataValidation>
    <dataValidation type="list" allowBlank="1" showInputMessage="1" showErrorMessage="1" sqref="F13" xr:uid="{BA0AD73A-4358-4A69-B75C-DC40B871CCD0}">
      <formula1>$Q$2:$Q$7</formula1>
    </dataValidation>
    <dataValidation type="list" allowBlank="1" showInputMessage="1" showErrorMessage="1" sqref="F15" xr:uid="{BA6DA3B3-27DF-4D7C-8E9A-316F2CFA9F39}">
      <formula1>$AB$2:$AB$14</formula1>
    </dataValidation>
    <dataValidation type="list" allowBlank="1" showInputMessage="1" showErrorMessage="1" sqref="F16" xr:uid="{713A41F2-57AE-4450-9B0C-41C6A7AA56E1}">
      <formula1>$AE$2:$AE$5</formula1>
    </dataValidation>
    <dataValidation type="list" allowBlank="1" showInputMessage="1" showErrorMessage="1" sqref="F17" xr:uid="{014BA9A0-2120-4034-892E-FA53707781DC}">
      <formula1>$AH$2:$AH$4</formula1>
    </dataValidation>
    <dataValidation type="list" allowBlank="1" showInputMessage="1" showErrorMessage="1" sqref="F18" xr:uid="{EC60760C-493A-4274-9776-9367E39F6809}">
      <formula1>$AK$2:$AK$4</formula1>
    </dataValidation>
    <dataValidation type="list" allowBlank="1" showInputMessage="1" showErrorMessage="1" sqref="F19" xr:uid="{B2C54C43-A5B6-4EC8-BC40-AB633F831101}">
      <formula1>$AN$2:$AN$4</formula1>
    </dataValidation>
    <dataValidation type="list" allowBlank="1" showInputMessage="1" showErrorMessage="1" sqref="F20" xr:uid="{08B97588-2BD0-4793-A48F-B1D54402B4FD}">
      <formula1>$AQ$2:$AQ$4</formula1>
    </dataValidation>
    <dataValidation type="list" allowBlank="1" showInputMessage="1" showErrorMessage="1" sqref="F21" xr:uid="{C675ED71-A523-4344-BE69-4F993270DC97}">
      <formula1>$AT$2:$AT$4</formula1>
    </dataValidation>
  </dataValidations>
  <pageMargins left="0.41" right="0.2" top="2.0499999999999998" bottom="0.98425196850393704" header="0.51181102362204722" footer="0.51181102362204722"/>
  <pageSetup scale="90" orientation="portrait"/>
  <headerFooter alignWithMargins="0"/>
  <ignoredErrors>
    <ignoredError sqref="X2:X94 Y2:Y186 E15:E22 M26:M28"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AC65530"/>
  <sheetViews>
    <sheetView showGridLines="0" zoomScaleNormal="100" workbookViewId="0">
      <selection sqref="A1:XFD1048576"/>
    </sheetView>
  </sheetViews>
  <sheetFormatPr baseColWidth="10" defaultColWidth="8.21875" defaultRowHeight="12.6" x14ac:dyDescent="0.2"/>
  <cols>
    <col min="1" max="2" width="3.5546875" style="1" customWidth="1"/>
    <col min="3" max="3" width="1.21875" style="1" customWidth="1"/>
    <col min="4" max="4" width="2.44140625" style="1" customWidth="1"/>
    <col min="5" max="5" width="44" style="1" bestFit="1" customWidth="1"/>
    <col min="6" max="6" width="89.5546875" style="1" bestFit="1" customWidth="1"/>
    <col min="7" max="7" width="8.21875" style="1" bestFit="1" customWidth="1"/>
    <col min="8" max="8" width="10.44140625" style="1" bestFit="1" customWidth="1"/>
    <col min="9" max="9" width="16.44140625" style="1" bestFit="1" customWidth="1"/>
    <col min="10" max="10" width="2.44140625" style="1" customWidth="1"/>
    <col min="11" max="11" width="1.21875" style="1" customWidth="1"/>
    <col min="12" max="12" width="8.44140625" style="1" customWidth="1"/>
    <col min="13" max="13" width="9.44140625" style="1" customWidth="1"/>
    <col min="14" max="14" width="33.77734375" style="83" bestFit="1" customWidth="1"/>
    <col min="15" max="15" width="5.77734375" style="180" bestFit="1" customWidth="1"/>
    <col min="16" max="16" width="3.5546875" style="83" customWidth="1"/>
    <col min="17" max="17" width="33.77734375" style="83" bestFit="1" customWidth="1"/>
    <col min="18" max="18" width="6.77734375" style="180" bestFit="1" customWidth="1"/>
    <col min="19" max="19" width="3.5546875" style="83" customWidth="1"/>
    <col min="20" max="20" width="94" style="83" customWidth="1"/>
    <col min="21" max="21" width="5.77734375" style="83" bestFit="1" customWidth="1"/>
    <col min="22" max="22" width="3.5546875" style="83" customWidth="1"/>
    <col min="23" max="23" width="30.5546875" style="83" customWidth="1"/>
    <col min="24" max="24" width="5.77734375" style="180" bestFit="1" customWidth="1"/>
    <col min="25" max="29" width="8.21875" style="83"/>
    <col min="30" max="16384" width="8.21875" style="2"/>
  </cols>
  <sheetData>
    <row r="1" spans="3:24" ht="13.2" thickBot="1" x14ac:dyDescent="0.25">
      <c r="N1" s="211" t="s">
        <v>24</v>
      </c>
      <c r="O1" s="211" t="s">
        <v>25</v>
      </c>
      <c r="P1" s="213"/>
      <c r="Q1" s="211" t="s">
        <v>26</v>
      </c>
      <c r="R1" s="211" t="s">
        <v>25</v>
      </c>
      <c r="S1" s="213"/>
      <c r="T1" s="211" t="s">
        <v>1822</v>
      </c>
      <c r="U1" s="212" t="s">
        <v>25</v>
      </c>
      <c r="V1" s="213"/>
      <c r="W1" s="211" t="s">
        <v>28</v>
      </c>
      <c r="X1" s="211" t="s">
        <v>25</v>
      </c>
    </row>
    <row r="2" spans="3:24" s="1" customFormat="1" ht="13.2" thickBot="1" x14ac:dyDescent="0.25">
      <c r="C2" s="412"/>
      <c r="D2" s="413"/>
      <c r="E2" s="413"/>
      <c r="F2" s="413"/>
      <c r="G2" s="413"/>
      <c r="H2" s="413"/>
      <c r="I2" s="413"/>
      <c r="J2" s="413"/>
      <c r="K2" s="414"/>
      <c r="N2" s="86"/>
      <c r="O2" s="88"/>
      <c r="P2" s="83"/>
      <c r="Q2" s="86"/>
      <c r="R2" s="88"/>
      <c r="S2" s="83"/>
      <c r="T2" s="86"/>
      <c r="U2" s="86"/>
      <c r="V2" s="83"/>
      <c r="W2" s="86"/>
      <c r="X2" s="88"/>
    </row>
    <row r="3" spans="3:24" ht="13.8" thickTop="1" thickBot="1" x14ac:dyDescent="0.25">
      <c r="C3" s="415"/>
      <c r="D3" s="37"/>
      <c r="E3" s="38"/>
      <c r="F3" s="38"/>
      <c r="G3" s="38"/>
      <c r="H3" s="38"/>
      <c r="I3" s="38"/>
      <c r="J3" s="39"/>
      <c r="K3" s="429" t="s">
        <v>36</v>
      </c>
      <c r="N3" s="101" t="s">
        <v>37</v>
      </c>
      <c r="O3" s="88">
        <v>3</v>
      </c>
      <c r="Q3" s="101" t="s">
        <v>37</v>
      </c>
      <c r="R3" s="88">
        <v>3</v>
      </c>
      <c r="T3" s="101" t="s">
        <v>1823</v>
      </c>
      <c r="U3" s="105">
        <v>1</v>
      </c>
      <c r="W3" s="251" t="s">
        <v>39</v>
      </c>
      <c r="X3" s="252">
        <v>3</v>
      </c>
    </row>
    <row r="4" spans="3:24" ht="13.2" thickBot="1" x14ac:dyDescent="0.25">
      <c r="C4" s="415"/>
      <c r="D4" s="40"/>
      <c r="E4" s="417" t="s">
        <v>44</v>
      </c>
      <c r="F4" s="418"/>
      <c r="G4" s="418"/>
      <c r="H4" s="418"/>
      <c r="I4" s="419"/>
      <c r="J4" s="17"/>
      <c r="K4" s="429"/>
      <c r="N4" s="101" t="s">
        <v>45</v>
      </c>
      <c r="O4" s="88">
        <v>3</v>
      </c>
      <c r="Q4" s="101" t="s">
        <v>45</v>
      </c>
      <c r="R4" s="88">
        <v>3</v>
      </c>
      <c r="T4" s="101" t="s">
        <v>1824</v>
      </c>
      <c r="U4" s="105">
        <v>1</v>
      </c>
      <c r="W4" s="251" t="s">
        <v>47</v>
      </c>
      <c r="X4" s="252">
        <v>3</v>
      </c>
    </row>
    <row r="5" spans="3:24" ht="13.2" thickBot="1" x14ac:dyDescent="0.25">
      <c r="C5" s="415"/>
      <c r="D5" s="40"/>
      <c r="E5" s="430" t="s">
        <v>1825</v>
      </c>
      <c r="F5" s="431"/>
      <c r="G5" s="431"/>
      <c r="H5" s="431"/>
      <c r="I5" s="432"/>
      <c r="J5" s="17"/>
      <c r="K5" s="429"/>
      <c r="N5" s="101" t="s">
        <v>53</v>
      </c>
      <c r="O5" s="88">
        <v>3</v>
      </c>
      <c r="Q5" s="101" t="s">
        <v>53</v>
      </c>
      <c r="R5" s="88">
        <v>3</v>
      </c>
      <c r="T5" s="101" t="s">
        <v>1826</v>
      </c>
      <c r="U5" s="106">
        <v>3</v>
      </c>
      <c r="W5" s="251" t="s">
        <v>55</v>
      </c>
      <c r="X5" s="252">
        <v>3</v>
      </c>
    </row>
    <row r="6" spans="3:24" x14ac:dyDescent="0.2">
      <c r="C6" s="415"/>
      <c r="D6" s="40"/>
      <c r="E6" s="25"/>
      <c r="F6" s="25"/>
      <c r="G6" s="25"/>
      <c r="H6" s="25"/>
      <c r="I6" s="25"/>
      <c r="J6" s="17"/>
      <c r="K6" s="429"/>
      <c r="N6" s="101" t="s">
        <v>60</v>
      </c>
      <c r="O6" s="88">
        <v>2</v>
      </c>
      <c r="Q6" s="101" t="s">
        <v>60</v>
      </c>
      <c r="R6" s="88">
        <v>2</v>
      </c>
      <c r="T6" s="101" t="s">
        <v>1827</v>
      </c>
      <c r="U6" s="106">
        <v>3</v>
      </c>
      <c r="W6" s="251" t="s">
        <v>62</v>
      </c>
      <c r="X6" s="252">
        <v>2</v>
      </c>
    </row>
    <row r="7" spans="3:24" x14ac:dyDescent="0.2">
      <c r="C7" s="415"/>
      <c r="D7" s="40"/>
      <c r="E7" s="25"/>
      <c r="F7" s="25"/>
      <c r="G7" s="25"/>
      <c r="H7" s="25"/>
      <c r="I7" s="25"/>
      <c r="J7" s="17"/>
      <c r="K7" s="429"/>
      <c r="N7" s="101" t="s">
        <v>64</v>
      </c>
      <c r="O7" s="88">
        <v>2</v>
      </c>
      <c r="Q7" s="101" t="s">
        <v>64</v>
      </c>
      <c r="R7" s="88">
        <v>2</v>
      </c>
      <c r="T7" s="101" t="s">
        <v>1828</v>
      </c>
      <c r="U7" s="106">
        <v>2</v>
      </c>
      <c r="W7" s="251" t="s">
        <v>66</v>
      </c>
      <c r="X7" s="252">
        <v>2</v>
      </c>
    </row>
    <row r="8" spans="3:24" ht="13.2" thickBot="1" x14ac:dyDescent="0.25">
      <c r="C8" s="415"/>
      <c r="D8" s="40"/>
      <c r="E8" s="25"/>
      <c r="F8" s="25"/>
      <c r="G8" s="25"/>
      <c r="H8" s="25"/>
      <c r="I8" s="25"/>
      <c r="J8" s="17"/>
      <c r="K8" s="429"/>
      <c r="N8" s="86" t="s">
        <v>68</v>
      </c>
      <c r="O8" s="88">
        <v>1</v>
      </c>
      <c r="Q8" s="86" t="s">
        <v>68</v>
      </c>
      <c r="R8" s="88">
        <v>1</v>
      </c>
      <c r="T8" s="86" t="s">
        <v>1829</v>
      </c>
      <c r="U8" s="106">
        <v>2</v>
      </c>
      <c r="W8" s="251" t="s">
        <v>70</v>
      </c>
      <c r="X8" s="252">
        <v>2</v>
      </c>
    </row>
    <row r="9" spans="3:24" ht="18.75" customHeight="1" thickBot="1" x14ac:dyDescent="0.25">
      <c r="C9" s="415"/>
      <c r="D9" s="40"/>
      <c r="E9" s="219" t="s">
        <v>71</v>
      </c>
      <c r="F9" s="221" t="s">
        <v>2609</v>
      </c>
      <c r="G9" s="25"/>
      <c r="H9" s="25"/>
      <c r="I9" s="25"/>
      <c r="J9" s="17"/>
      <c r="K9" s="429"/>
      <c r="T9" s="104" t="s">
        <v>1831</v>
      </c>
      <c r="U9" s="106">
        <v>2</v>
      </c>
      <c r="W9" s="251" t="s">
        <v>74</v>
      </c>
      <c r="X9" s="252">
        <v>2</v>
      </c>
    </row>
    <row r="10" spans="3:24" ht="13.2" thickBot="1" x14ac:dyDescent="0.25">
      <c r="C10" s="415"/>
      <c r="D10" s="40"/>
      <c r="E10" s="41"/>
      <c r="F10" s="25"/>
      <c r="G10" s="25"/>
      <c r="H10" s="25"/>
      <c r="I10" s="25"/>
      <c r="J10" s="17"/>
      <c r="K10" s="429"/>
      <c r="L10" s="344"/>
      <c r="M10" s="344"/>
      <c r="N10" s="369"/>
      <c r="T10" s="86" t="s">
        <v>1832</v>
      </c>
      <c r="U10" s="105">
        <v>3</v>
      </c>
      <c r="W10" s="251" t="s">
        <v>76</v>
      </c>
      <c r="X10" s="252">
        <v>2</v>
      </c>
    </row>
    <row r="11" spans="3:24" ht="13.2" thickBot="1" x14ac:dyDescent="0.25">
      <c r="C11" s="415"/>
      <c r="D11" s="40"/>
      <c r="E11" s="433" t="s">
        <v>77</v>
      </c>
      <c r="F11" s="434"/>
      <c r="G11" s="36" t="s">
        <v>13</v>
      </c>
      <c r="H11" s="36" t="s">
        <v>14</v>
      </c>
      <c r="I11" s="30" t="s">
        <v>16</v>
      </c>
      <c r="J11" s="17"/>
      <c r="K11" s="429"/>
      <c r="L11" s="344"/>
      <c r="M11" s="344"/>
      <c r="N11" s="369"/>
      <c r="T11" s="101" t="s">
        <v>1833</v>
      </c>
      <c r="U11" s="106">
        <v>3</v>
      </c>
      <c r="W11" s="251" t="s">
        <v>79</v>
      </c>
      <c r="X11" s="252">
        <v>2</v>
      </c>
    </row>
    <row r="12" spans="3:24" x14ac:dyDescent="0.2">
      <c r="C12" s="415"/>
      <c r="D12" s="40"/>
      <c r="E12" s="79" t="s">
        <v>24</v>
      </c>
      <c r="F12" s="19" t="s">
        <v>60</v>
      </c>
      <c r="G12" s="227">
        <f>IF(F9="NATURAL",VLOOKUP($F$12,N3:O8,2,FALSE),0)</f>
        <v>0</v>
      </c>
      <c r="H12" s="366">
        <f>+G12*I12</f>
        <v>0</v>
      </c>
      <c r="I12" s="43">
        <v>1</v>
      </c>
      <c r="J12" s="17"/>
      <c r="K12" s="429"/>
      <c r="L12" s="340" t="s">
        <v>80</v>
      </c>
      <c r="M12" s="340"/>
      <c r="N12" s="369"/>
      <c r="T12" s="101" t="s">
        <v>1834</v>
      </c>
      <c r="U12" s="106">
        <v>1</v>
      </c>
      <c r="W12" s="251" t="s">
        <v>82</v>
      </c>
      <c r="X12" s="252">
        <v>1</v>
      </c>
    </row>
    <row r="13" spans="3:24" x14ac:dyDescent="0.2">
      <c r="C13" s="415"/>
      <c r="D13" s="40"/>
      <c r="E13" s="79" t="s">
        <v>1835</v>
      </c>
      <c r="F13" s="19" t="s">
        <v>37</v>
      </c>
      <c r="G13" s="227">
        <f>IF(F9="JURIDICA",VLOOKUP($F$13,Q3:R8,2,FALSE),0)</f>
        <v>3</v>
      </c>
      <c r="H13" s="366">
        <f>+G13*I13</f>
        <v>3</v>
      </c>
      <c r="I13" s="43">
        <v>1</v>
      </c>
      <c r="J13" s="17"/>
      <c r="K13" s="429"/>
      <c r="L13" s="340"/>
      <c r="M13" s="340" t="s">
        <v>83</v>
      </c>
      <c r="N13" s="369"/>
      <c r="T13" s="101" t="s">
        <v>1836</v>
      </c>
      <c r="U13" s="106">
        <v>3</v>
      </c>
      <c r="W13" s="251" t="s">
        <v>85</v>
      </c>
      <c r="X13" s="252">
        <v>1</v>
      </c>
    </row>
    <row r="14" spans="3:24" x14ac:dyDescent="0.2">
      <c r="C14" s="415"/>
      <c r="D14" s="40"/>
      <c r="E14" s="80" t="s">
        <v>1822</v>
      </c>
      <c r="F14" s="21" t="s">
        <v>1823</v>
      </c>
      <c r="G14" s="227">
        <f>VLOOKUP($F$14,T3:U565,2,FALSE)</f>
        <v>1</v>
      </c>
      <c r="H14" s="366">
        <f>+G14*I14</f>
        <v>0.5</v>
      </c>
      <c r="I14" s="43">
        <v>0.5</v>
      </c>
      <c r="J14" s="17"/>
      <c r="K14" s="429"/>
      <c r="L14" s="340" t="s">
        <v>80</v>
      </c>
      <c r="M14" s="340" t="s">
        <v>83</v>
      </c>
      <c r="N14" s="369"/>
      <c r="T14" s="101" t="s">
        <v>1838</v>
      </c>
      <c r="U14" s="106">
        <v>1</v>
      </c>
      <c r="W14" s="251" t="s">
        <v>89</v>
      </c>
      <c r="X14" s="252">
        <v>1</v>
      </c>
    </row>
    <row r="15" spans="3:24" x14ac:dyDescent="0.2">
      <c r="C15" s="415"/>
      <c r="D15" s="40"/>
      <c r="E15" s="80" t="s">
        <v>1839</v>
      </c>
      <c r="F15" s="21" t="s">
        <v>70</v>
      </c>
      <c r="G15" s="227">
        <f>VLOOKUP($F$15,W3:X15,2,FALSE)</f>
        <v>2</v>
      </c>
      <c r="H15" s="366">
        <f>+G15*I15</f>
        <v>1</v>
      </c>
      <c r="I15" s="46">
        <v>0.5</v>
      </c>
      <c r="J15" s="17"/>
      <c r="K15" s="429"/>
      <c r="L15" s="340" t="s">
        <v>80</v>
      </c>
      <c r="M15" s="340" t="s">
        <v>83</v>
      </c>
      <c r="N15" s="369"/>
      <c r="T15" s="101" t="s">
        <v>1840</v>
      </c>
      <c r="U15" s="106">
        <v>1</v>
      </c>
      <c r="W15" s="251" t="s">
        <v>91</v>
      </c>
      <c r="X15" s="252">
        <v>1</v>
      </c>
    </row>
    <row r="16" spans="3:24" x14ac:dyDescent="0.2">
      <c r="C16" s="415"/>
      <c r="D16" s="40"/>
      <c r="E16" s="80" t="s">
        <v>36</v>
      </c>
      <c r="F16" s="21" t="s">
        <v>36</v>
      </c>
      <c r="G16" s="44" t="s">
        <v>36</v>
      </c>
      <c r="H16" s="45" t="s">
        <v>36</v>
      </c>
      <c r="I16" s="46" t="s">
        <v>36</v>
      </c>
      <c r="J16" s="17"/>
      <c r="K16" s="429"/>
      <c r="L16" s="344" t="s">
        <v>36</v>
      </c>
      <c r="M16" s="344" t="s">
        <v>36</v>
      </c>
      <c r="N16" s="369"/>
      <c r="T16" s="86" t="s">
        <v>1837</v>
      </c>
      <c r="U16" s="106">
        <v>2</v>
      </c>
      <c r="W16" s="103"/>
      <c r="X16" s="214"/>
    </row>
    <row r="17" spans="3:21" ht="13.2" thickBot="1" x14ac:dyDescent="0.25">
      <c r="C17" s="415"/>
      <c r="D17" s="40"/>
      <c r="E17" s="81" t="s">
        <v>36</v>
      </c>
      <c r="F17" s="24" t="s">
        <v>36</v>
      </c>
      <c r="G17" s="47" t="s">
        <v>36</v>
      </c>
      <c r="H17" s="48" t="s">
        <v>36</v>
      </c>
      <c r="I17" s="31" t="s">
        <v>36</v>
      </c>
      <c r="J17" s="17"/>
      <c r="K17" s="429"/>
      <c r="L17" s="344"/>
      <c r="M17" s="344" t="s">
        <v>67</v>
      </c>
      <c r="N17" s="369"/>
      <c r="T17" s="104" t="s">
        <v>1841</v>
      </c>
      <c r="U17" s="106">
        <v>2</v>
      </c>
    </row>
    <row r="18" spans="3:21" ht="13.2" thickBot="1" x14ac:dyDescent="0.25">
      <c r="C18" s="415"/>
      <c r="D18" s="40"/>
      <c r="E18" s="25"/>
      <c r="F18" s="25"/>
      <c r="G18" s="25"/>
      <c r="H18" s="49"/>
      <c r="I18" s="35"/>
      <c r="J18" s="17"/>
      <c r="K18" s="429"/>
      <c r="L18" s="344"/>
      <c r="M18" s="344"/>
      <c r="N18" s="369"/>
      <c r="T18" s="86" t="s">
        <v>1842</v>
      </c>
      <c r="U18" s="106">
        <v>1</v>
      </c>
    </row>
    <row r="19" spans="3:21" ht="18.75" customHeight="1" thickBot="1" x14ac:dyDescent="0.25">
      <c r="C19" s="415"/>
      <c r="D19" s="40"/>
      <c r="E19" s="243" t="s">
        <v>22</v>
      </c>
      <c r="F19" s="367" t="str">
        <f>F9</f>
        <v>JURIDICA</v>
      </c>
      <c r="G19" s="244"/>
      <c r="H19" s="244"/>
      <c r="I19" s="245">
        <f>+H14+H15+H13+H12</f>
        <v>4.5</v>
      </c>
      <c r="J19" s="17"/>
      <c r="K19" s="429"/>
      <c r="L19" s="344"/>
      <c r="M19" s="370">
        <f>+I14+I15</f>
        <v>1</v>
      </c>
      <c r="N19" s="369" t="s">
        <v>83</v>
      </c>
      <c r="T19" s="101" t="s">
        <v>1843</v>
      </c>
      <c r="U19" s="106">
        <v>3</v>
      </c>
    </row>
    <row r="20" spans="3:21" ht="18.75" customHeight="1" thickBot="1" x14ac:dyDescent="0.25">
      <c r="C20" s="415"/>
      <c r="D20" s="40"/>
      <c r="E20" s="248"/>
      <c r="F20" s="249" t="s">
        <v>36</v>
      </c>
      <c r="G20" s="249"/>
      <c r="H20" s="249"/>
      <c r="I20" s="250" t="s">
        <v>36</v>
      </c>
      <c r="J20" s="17"/>
      <c r="K20" s="429"/>
      <c r="L20" s="344"/>
      <c r="M20" s="370"/>
      <c r="N20" s="369"/>
      <c r="T20" s="101" t="s">
        <v>1844</v>
      </c>
      <c r="U20" s="106">
        <v>3</v>
      </c>
    </row>
    <row r="21" spans="3:21" ht="15" customHeight="1" thickBot="1" x14ac:dyDescent="0.25">
      <c r="C21" s="415"/>
      <c r="D21" s="40"/>
      <c r="E21" s="231" t="s">
        <v>23</v>
      </c>
      <c r="F21" s="232"/>
      <c r="G21" s="232"/>
      <c r="H21" s="246"/>
      <c r="I21" s="247" t="str">
        <f>IF(I19&lt;=1,"BAJO",IF(I19&lt;=2,"MEDIO","ALTO"))</f>
        <v>ALTO</v>
      </c>
      <c r="J21" s="17"/>
      <c r="K21" s="429"/>
      <c r="L21" s="344" t="s">
        <v>36</v>
      </c>
      <c r="M21" s="370">
        <f>+I14+I15</f>
        <v>1</v>
      </c>
      <c r="N21" s="369" t="s">
        <v>80</v>
      </c>
      <c r="T21" s="101" t="s">
        <v>1845</v>
      </c>
      <c r="U21" s="106">
        <v>3</v>
      </c>
    </row>
    <row r="22" spans="3:21" ht="14.1" customHeight="1" thickBot="1" x14ac:dyDescent="0.25">
      <c r="C22" s="427"/>
      <c r="D22" s="428"/>
      <c r="E22" s="428"/>
      <c r="F22" s="428"/>
      <c r="G22" s="428"/>
      <c r="H22" s="428"/>
      <c r="I22" s="428"/>
      <c r="J22" s="428"/>
      <c r="K22" s="149"/>
      <c r="L22" s="344"/>
      <c r="M22" s="344"/>
      <c r="N22" s="369"/>
      <c r="T22" s="101" t="s">
        <v>1846</v>
      </c>
      <c r="U22" s="106">
        <v>1</v>
      </c>
    </row>
    <row r="23" spans="3:21" x14ac:dyDescent="0.2">
      <c r="E23" s="76" t="s">
        <v>1830</v>
      </c>
      <c r="F23" s="1" t="s">
        <v>1847</v>
      </c>
      <c r="T23" s="101" t="s">
        <v>1848</v>
      </c>
      <c r="U23" s="106">
        <v>1</v>
      </c>
    </row>
    <row r="24" spans="3:21" x14ac:dyDescent="0.2">
      <c r="E24" s="281" t="s">
        <v>2609</v>
      </c>
      <c r="F24" s="1" t="s">
        <v>1849</v>
      </c>
      <c r="I24" s="7"/>
      <c r="T24" s="86" t="s">
        <v>1850</v>
      </c>
      <c r="U24" s="106">
        <v>1</v>
      </c>
    </row>
    <row r="25" spans="3:21" x14ac:dyDescent="0.2">
      <c r="E25" s="2"/>
      <c r="I25" s="7"/>
      <c r="T25" s="104" t="s">
        <v>1851</v>
      </c>
      <c r="U25" s="106">
        <v>2</v>
      </c>
    </row>
    <row r="26" spans="3:21" x14ac:dyDescent="0.2">
      <c r="T26" s="86" t="s">
        <v>1851</v>
      </c>
      <c r="U26" s="106">
        <v>2</v>
      </c>
    </row>
    <row r="27" spans="3:21" x14ac:dyDescent="0.2">
      <c r="C27" s="2"/>
      <c r="D27" s="2"/>
      <c r="T27" s="101" t="s">
        <v>1852</v>
      </c>
      <c r="U27" s="106">
        <v>1</v>
      </c>
    </row>
    <row r="28" spans="3:21" x14ac:dyDescent="0.2">
      <c r="C28" s="2"/>
      <c r="D28" s="2"/>
      <c r="T28" s="101" t="s">
        <v>1853</v>
      </c>
      <c r="U28" s="105">
        <v>1</v>
      </c>
    </row>
    <row r="29" spans="3:21" x14ac:dyDescent="0.2">
      <c r="C29" s="2"/>
      <c r="D29" s="2"/>
      <c r="E29" s="1" t="s">
        <v>36</v>
      </c>
      <c r="F29" s="1" t="s">
        <v>36</v>
      </c>
      <c r="T29" s="101" t="s">
        <v>1854</v>
      </c>
      <c r="U29" s="106">
        <v>2</v>
      </c>
    </row>
    <row r="30" spans="3:21" x14ac:dyDescent="0.2">
      <c r="C30" s="2"/>
      <c r="D30" s="2"/>
      <c r="E30" s="1" t="s">
        <v>36</v>
      </c>
      <c r="F30" s="1" t="s">
        <v>36</v>
      </c>
      <c r="T30" s="101" t="s">
        <v>1855</v>
      </c>
      <c r="U30" s="106">
        <v>1</v>
      </c>
    </row>
    <row r="31" spans="3:21" x14ac:dyDescent="0.2">
      <c r="C31" s="2"/>
      <c r="D31" s="2"/>
      <c r="E31" s="1" t="s">
        <v>36</v>
      </c>
      <c r="F31" s="1" t="s">
        <v>36</v>
      </c>
      <c r="T31" s="101" t="s">
        <v>1856</v>
      </c>
      <c r="U31" s="106">
        <v>3</v>
      </c>
    </row>
    <row r="32" spans="3:21" x14ac:dyDescent="0.2">
      <c r="C32" s="2"/>
      <c r="D32" s="2"/>
      <c r="E32" s="1" t="s">
        <v>36</v>
      </c>
      <c r="T32" s="86" t="s">
        <v>1857</v>
      </c>
      <c r="U32" s="106">
        <v>2</v>
      </c>
    </row>
    <row r="33" spans="5:21" x14ac:dyDescent="0.2">
      <c r="E33" s="1" t="s">
        <v>36</v>
      </c>
      <c r="T33" s="104" t="s">
        <v>1858</v>
      </c>
      <c r="U33" s="106">
        <v>2</v>
      </c>
    </row>
    <row r="34" spans="5:21" x14ac:dyDescent="0.2">
      <c r="E34" s="1" t="s">
        <v>67</v>
      </c>
      <c r="T34" s="86" t="s">
        <v>1859</v>
      </c>
      <c r="U34" s="106">
        <v>1</v>
      </c>
    </row>
    <row r="35" spans="5:21" x14ac:dyDescent="0.2">
      <c r="T35" s="101" t="s">
        <v>1860</v>
      </c>
      <c r="U35" s="106">
        <v>1</v>
      </c>
    </row>
    <row r="36" spans="5:21" x14ac:dyDescent="0.2">
      <c r="T36" s="101" t="s">
        <v>1861</v>
      </c>
      <c r="U36" s="106">
        <v>2</v>
      </c>
    </row>
    <row r="37" spans="5:21" x14ac:dyDescent="0.2">
      <c r="T37" s="101" t="s">
        <v>1862</v>
      </c>
      <c r="U37" s="106">
        <v>3</v>
      </c>
    </row>
    <row r="38" spans="5:21" x14ac:dyDescent="0.2">
      <c r="T38" s="101" t="s">
        <v>1863</v>
      </c>
      <c r="U38" s="106">
        <v>2</v>
      </c>
    </row>
    <row r="39" spans="5:21" x14ac:dyDescent="0.2">
      <c r="T39" s="101" t="s">
        <v>1864</v>
      </c>
      <c r="U39" s="106">
        <v>2</v>
      </c>
    </row>
    <row r="40" spans="5:21" x14ac:dyDescent="0.2">
      <c r="T40" s="86" t="s">
        <v>1865</v>
      </c>
      <c r="U40" s="106">
        <v>2</v>
      </c>
    </row>
    <row r="41" spans="5:21" x14ac:dyDescent="0.2">
      <c r="T41" s="104" t="s">
        <v>1866</v>
      </c>
      <c r="U41" s="106">
        <v>2</v>
      </c>
    </row>
    <row r="42" spans="5:21" x14ac:dyDescent="0.2">
      <c r="T42" s="86" t="s">
        <v>1867</v>
      </c>
      <c r="U42" s="106">
        <v>2</v>
      </c>
    </row>
    <row r="43" spans="5:21" x14ac:dyDescent="0.2">
      <c r="E43" s="2"/>
      <c r="F43" s="2"/>
      <c r="G43" s="2"/>
      <c r="H43" s="2"/>
      <c r="I43" s="2"/>
      <c r="J43" s="2"/>
      <c r="K43" s="2"/>
      <c r="L43" s="2"/>
      <c r="M43" s="2"/>
      <c r="T43" s="101" t="s">
        <v>1868</v>
      </c>
      <c r="U43" s="106">
        <v>1</v>
      </c>
    </row>
    <row r="44" spans="5:21" x14ac:dyDescent="0.2">
      <c r="E44" s="2"/>
      <c r="F44" s="2"/>
      <c r="G44" s="2"/>
      <c r="H44" s="2"/>
      <c r="I44" s="2"/>
      <c r="J44" s="2"/>
      <c r="K44" s="2"/>
      <c r="L44" s="2"/>
      <c r="M44" s="2"/>
      <c r="T44" s="101" t="s">
        <v>1869</v>
      </c>
      <c r="U44" s="106">
        <v>2</v>
      </c>
    </row>
    <row r="45" spans="5:21" x14ac:dyDescent="0.2">
      <c r="E45" s="2"/>
      <c r="F45" s="2"/>
      <c r="G45" s="2"/>
      <c r="H45" s="2"/>
      <c r="I45" s="2"/>
      <c r="J45" s="2"/>
      <c r="K45" s="2"/>
      <c r="L45" s="2"/>
      <c r="M45" s="2"/>
      <c r="T45" s="101" t="s">
        <v>1870</v>
      </c>
      <c r="U45" s="106">
        <v>2</v>
      </c>
    </row>
    <row r="46" spans="5:21" x14ac:dyDescent="0.2">
      <c r="E46" s="2"/>
      <c r="F46" s="2"/>
      <c r="G46" s="2"/>
      <c r="H46" s="2"/>
      <c r="I46" s="2"/>
      <c r="J46" s="2"/>
      <c r="K46" s="2"/>
      <c r="L46" s="2"/>
      <c r="M46" s="2"/>
      <c r="T46" s="101" t="s">
        <v>1871</v>
      </c>
      <c r="U46" s="106">
        <v>2</v>
      </c>
    </row>
    <row r="47" spans="5:21" x14ac:dyDescent="0.2">
      <c r="E47" s="2"/>
      <c r="F47" s="2"/>
      <c r="G47" s="2"/>
      <c r="H47" s="2"/>
      <c r="I47" s="2"/>
      <c r="J47" s="2"/>
      <c r="K47" s="2"/>
      <c r="L47" s="2"/>
      <c r="M47" s="2"/>
      <c r="T47" s="101" t="s">
        <v>1872</v>
      </c>
      <c r="U47" s="106">
        <v>2</v>
      </c>
    </row>
    <row r="48" spans="5:21" x14ac:dyDescent="0.2">
      <c r="E48" s="2"/>
      <c r="F48" s="2"/>
      <c r="G48" s="2"/>
      <c r="H48" s="2"/>
      <c r="I48" s="2"/>
      <c r="J48" s="2"/>
      <c r="K48" s="2"/>
      <c r="L48" s="2"/>
      <c r="M48" s="2"/>
      <c r="T48" s="86" t="s">
        <v>1873</v>
      </c>
      <c r="U48" s="106">
        <v>1</v>
      </c>
    </row>
    <row r="49" spans="20:21" x14ac:dyDescent="0.2">
      <c r="T49" s="104" t="s">
        <v>1874</v>
      </c>
      <c r="U49" s="106">
        <v>2</v>
      </c>
    </row>
    <row r="50" spans="20:21" x14ac:dyDescent="0.2">
      <c r="T50" s="86" t="s">
        <v>1875</v>
      </c>
      <c r="U50" s="106">
        <v>3</v>
      </c>
    </row>
    <row r="51" spans="20:21" x14ac:dyDescent="0.2">
      <c r="T51" s="101" t="s">
        <v>1876</v>
      </c>
      <c r="U51" s="106">
        <v>2</v>
      </c>
    </row>
    <row r="52" spans="20:21" x14ac:dyDescent="0.2">
      <c r="T52" s="101" t="s">
        <v>1877</v>
      </c>
      <c r="U52" s="106">
        <v>3</v>
      </c>
    </row>
    <row r="53" spans="20:21" x14ac:dyDescent="0.2">
      <c r="T53" s="101" t="s">
        <v>1878</v>
      </c>
      <c r="U53" s="106">
        <v>3</v>
      </c>
    </row>
    <row r="54" spans="20:21" x14ac:dyDescent="0.2">
      <c r="T54" s="101" t="s">
        <v>1879</v>
      </c>
      <c r="U54" s="106">
        <v>2</v>
      </c>
    </row>
    <row r="55" spans="20:21" x14ac:dyDescent="0.2">
      <c r="T55" s="101" t="s">
        <v>1880</v>
      </c>
      <c r="U55" s="106">
        <v>1</v>
      </c>
    </row>
    <row r="56" spans="20:21" x14ac:dyDescent="0.2">
      <c r="T56" s="86" t="s">
        <v>1881</v>
      </c>
      <c r="U56" s="106">
        <v>2</v>
      </c>
    </row>
    <row r="57" spans="20:21" x14ac:dyDescent="0.2">
      <c r="T57" s="104" t="s">
        <v>1882</v>
      </c>
      <c r="U57" s="106">
        <v>2</v>
      </c>
    </row>
    <row r="58" spans="20:21" x14ac:dyDescent="0.2">
      <c r="T58" s="86" t="s">
        <v>1883</v>
      </c>
      <c r="U58" s="106">
        <v>2</v>
      </c>
    </row>
    <row r="59" spans="20:21" x14ac:dyDescent="0.2">
      <c r="T59" s="101" t="s">
        <v>1884</v>
      </c>
      <c r="U59" s="106">
        <v>2</v>
      </c>
    </row>
    <row r="60" spans="20:21" x14ac:dyDescent="0.2">
      <c r="T60" s="101" t="s">
        <v>1885</v>
      </c>
      <c r="U60" s="106">
        <v>1</v>
      </c>
    </row>
    <row r="61" spans="20:21" x14ac:dyDescent="0.2">
      <c r="T61" s="101" t="s">
        <v>1886</v>
      </c>
      <c r="U61" s="106">
        <v>3</v>
      </c>
    </row>
    <row r="62" spans="20:21" x14ac:dyDescent="0.2">
      <c r="T62" s="101" t="s">
        <v>1887</v>
      </c>
      <c r="U62" s="106">
        <v>2</v>
      </c>
    </row>
    <row r="63" spans="20:21" x14ac:dyDescent="0.2">
      <c r="T63" s="101" t="s">
        <v>1888</v>
      </c>
      <c r="U63" s="106">
        <v>2</v>
      </c>
    </row>
    <row r="64" spans="20:21" x14ac:dyDescent="0.2">
      <c r="T64" s="86" t="s">
        <v>1889</v>
      </c>
      <c r="U64" s="106">
        <v>3</v>
      </c>
    </row>
    <row r="65" spans="20:21" x14ac:dyDescent="0.2">
      <c r="T65" s="104" t="s">
        <v>1890</v>
      </c>
      <c r="U65" s="106">
        <v>3</v>
      </c>
    </row>
    <row r="66" spans="20:21" x14ac:dyDescent="0.2">
      <c r="T66" s="86" t="s">
        <v>1891</v>
      </c>
      <c r="U66" s="106">
        <v>2</v>
      </c>
    </row>
    <row r="67" spans="20:21" x14ac:dyDescent="0.2">
      <c r="T67" s="101" t="s">
        <v>1892</v>
      </c>
      <c r="U67" s="106">
        <v>2</v>
      </c>
    </row>
    <row r="68" spans="20:21" x14ac:dyDescent="0.2">
      <c r="T68" s="101" t="s">
        <v>1893</v>
      </c>
      <c r="U68" s="106">
        <v>2</v>
      </c>
    </row>
    <row r="69" spans="20:21" x14ac:dyDescent="0.2">
      <c r="T69" s="101" t="s">
        <v>1894</v>
      </c>
      <c r="U69" s="106">
        <v>1</v>
      </c>
    </row>
    <row r="70" spans="20:21" x14ac:dyDescent="0.2">
      <c r="T70" s="101" t="s">
        <v>1895</v>
      </c>
      <c r="U70" s="106">
        <v>2</v>
      </c>
    </row>
    <row r="71" spans="20:21" x14ac:dyDescent="0.2">
      <c r="T71" s="101" t="s">
        <v>1896</v>
      </c>
      <c r="U71" s="106">
        <v>2</v>
      </c>
    </row>
    <row r="72" spans="20:21" x14ac:dyDescent="0.2">
      <c r="T72" s="86" t="s">
        <v>1897</v>
      </c>
      <c r="U72" s="106">
        <v>1</v>
      </c>
    </row>
    <row r="73" spans="20:21" x14ac:dyDescent="0.2">
      <c r="T73" s="104" t="s">
        <v>1898</v>
      </c>
      <c r="U73" s="106">
        <v>1</v>
      </c>
    </row>
    <row r="74" spans="20:21" x14ac:dyDescent="0.2">
      <c r="T74" s="86" t="s">
        <v>1899</v>
      </c>
      <c r="U74" s="106">
        <v>3</v>
      </c>
    </row>
    <row r="75" spans="20:21" x14ac:dyDescent="0.2">
      <c r="T75" s="101" t="s">
        <v>1900</v>
      </c>
      <c r="U75" s="106">
        <v>1</v>
      </c>
    </row>
    <row r="76" spans="20:21" x14ac:dyDescent="0.2">
      <c r="T76" s="101" t="s">
        <v>1901</v>
      </c>
      <c r="U76" s="106">
        <v>2</v>
      </c>
    </row>
    <row r="77" spans="20:21" x14ac:dyDescent="0.2">
      <c r="T77" s="101" t="s">
        <v>1902</v>
      </c>
      <c r="U77" s="105">
        <v>3</v>
      </c>
    </row>
    <row r="78" spans="20:21" x14ac:dyDescent="0.2">
      <c r="T78" s="101" t="s">
        <v>1903</v>
      </c>
      <c r="U78" s="105">
        <v>3</v>
      </c>
    </row>
    <row r="79" spans="20:21" x14ac:dyDescent="0.2">
      <c r="T79" s="101" t="s">
        <v>1904</v>
      </c>
      <c r="U79" s="106">
        <v>1</v>
      </c>
    </row>
    <row r="80" spans="20:21" x14ac:dyDescent="0.2">
      <c r="T80" s="86" t="s">
        <v>1905</v>
      </c>
      <c r="U80" s="106">
        <v>3</v>
      </c>
    </row>
    <row r="81" spans="20:21" x14ac:dyDescent="0.2">
      <c r="T81" s="104" t="s">
        <v>1906</v>
      </c>
      <c r="U81" s="106">
        <v>3</v>
      </c>
    </row>
    <row r="82" spans="20:21" x14ac:dyDescent="0.2">
      <c r="T82" s="86" t="s">
        <v>1907</v>
      </c>
      <c r="U82" s="106">
        <v>3</v>
      </c>
    </row>
    <row r="83" spans="20:21" x14ac:dyDescent="0.2">
      <c r="T83" s="101" t="s">
        <v>1908</v>
      </c>
      <c r="U83" s="105">
        <v>2</v>
      </c>
    </row>
    <row r="84" spans="20:21" x14ac:dyDescent="0.2">
      <c r="T84" s="101" t="s">
        <v>1909</v>
      </c>
      <c r="U84" s="106">
        <v>1</v>
      </c>
    </row>
    <row r="85" spans="20:21" x14ac:dyDescent="0.2">
      <c r="T85" s="101" t="s">
        <v>1910</v>
      </c>
      <c r="U85" s="106">
        <v>1</v>
      </c>
    </row>
    <row r="86" spans="20:21" x14ac:dyDescent="0.2">
      <c r="T86" s="101" t="s">
        <v>1911</v>
      </c>
      <c r="U86" s="106">
        <v>1</v>
      </c>
    </row>
    <row r="87" spans="20:21" x14ac:dyDescent="0.2">
      <c r="T87" s="101" t="s">
        <v>1912</v>
      </c>
      <c r="U87" s="106">
        <v>1</v>
      </c>
    </row>
    <row r="88" spans="20:21" x14ac:dyDescent="0.2">
      <c r="T88" s="86" t="s">
        <v>1913</v>
      </c>
      <c r="U88" s="106">
        <v>2</v>
      </c>
    </row>
    <row r="89" spans="20:21" x14ac:dyDescent="0.2">
      <c r="T89" s="104" t="s">
        <v>1914</v>
      </c>
      <c r="U89" s="106">
        <v>3</v>
      </c>
    </row>
    <row r="90" spans="20:21" x14ac:dyDescent="0.2">
      <c r="T90" s="86" t="s">
        <v>1915</v>
      </c>
      <c r="U90" s="105">
        <v>1</v>
      </c>
    </row>
    <row r="91" spans="20:21" x14ac:dyDescent="0.2">
      <c r="T91" s="101" t="s">
        <v>1916</v>
      </c>
      <c r="U91" s="106">
        <v>1</v>
      </c>
    </row>
    <row r="92" spans="20:21" x14ac:dyDescent="0.2">
      <c r="T92" s="101" t="s">
        <v>1917</v>
      </c>
      <c r="U92" s="105">
        <v>1</v>
      </c>
    </row>
    <row r="93" spans="20:21" x14ac:dyDescent="0.2">
      <c r="T93" s="101" t="s">
        <v>1918</v>
      </c>
      <c r="U93" s="106">
        <v>1</v>
      </c>
    </row>
    <row r="94" spans="20:21" x14ac:dyDescent="0.2">
      <c r="T94" s="101" t="s">
        <v>1919</v>
      </c>
      <c r="U94" s="105">
        <v>1</v>
      </c>
    </row>
    <row r="95" spans="20:21" x14ac:dyDescent="0.2">
      <c r="T95" s="101" t="s">
        <v>1920</v>
      </c>
      <c r="U95" s="106">
        <v>2</v>
      </c>
    </row>
    <row r="96" spans="20:21" x14ac:dyDescent="0.2">
      <c r="T96" s="86" t="s">
        <v>1921</v>
      </c>
      <c r="U96" s="105">
        <v>2</v>
      </c>
    </row>
    <row r="97" spans="20:21" x14ac:dyDescent="0.2">
      <c r="T97" s="104" t="s">
        <v>1922</v>
      </c>
      <c r="U97" s="105">
        <v>2</v>
      </c>
    </row>
    <row r="98" spans="20:21" x14ac:dyDescent="0.2">
      <c r="T98" s="86" t="s">
        <v>1923</v>
      </c>
      <c r="U98" s="105">
        <v>2</v>
      </c>
    </row>
    <row r="99" spans="20:21" x14ac:dyDescent="0.2">
      <c r="T99" s="101" t="s">
        <v>1924</v>
      </c>
      <c r="U99" s="105">
        <v>2</v>
      </c>
    </row>
    <row r="100" spans="20:21" x14ac:dyDescent="0.2">
      <c r="T100" s="101" t="s">
        <v>1925</v>
      </c>
      <c r="U100" s="105">
        <v>2</v>
      </c>
    </row>
    <row r="101" spans="20:21" x14ac:dyDescent="0.2">
      <c r="T101" s="101" t="s">
        <v>1926</v>
      </c>
      <c r="U101" s="105">
        <v>3</v>
      </c>
    </row>
    <row r="102" spans="20:21" x14ac:dyDescent="0.2">
      <c r="T102" s="101" t="s">
        <v>1927</v>
      </c>
      <c r="U102" s="105">
        <v>2</v>
      </c>
    </row>
    <row r="103" spans="20:21" x14ac:dyDescent="0.2">
      <c r="T103" s="101" t="s">
        <v>1928</v>
      </c>
      <c r="U103" s="105">
        <v>2</v>
      </c>
    </row>
    <row r="104" spans="20:21" x14ac:dyDescent="0.2">
      <c r="T104" s="86" t="s">
        <v>1929</v>
      </c>
      <c r="U104" s="105">
        <v>2</v>
      </c>
    </row>
    <row r="105" spans="20:21" x14ac:dyDescent="0.2">
      <c r="T105" s="104" t="s">
        <v>1930</v>
      </c>
      <c r="U105" s="105">
        <v>2</v>
      </c>
    </row>
    <row r="106" spans="20:21" x14ac:dyDescent="0.2">
      <c r="T106" s="86" t="s">
        <v>1931</v>
      </c>
      <c r="U106" s="105">
        <v>2</v>
      </c>
    </row>
    <row r="107" spans="20:21" x14ac:dyDescent="0.2">
      <c r="T107" s="101" t="s">
        <v>1932</v>
      </c>
      <c r="U107" s="105">
        <v>2</v>
      </c>
    </row>
    <row r="108" spans="20:21" x14ac:dyDescent="0.2">
      <c r="T108" s="101" t="s">
        <v>1933</v>
      </c>
      <c r="U108" s="105">
        <v>2</v>
      </c>
    </row>
    <row r="109" spans="20:21" x14ac:dyDescent="0.2">
      <c r="T109" s="101" t="s">
        <v>1934</v>
      </c>
      <c r="U109" s="105">
        <v>2</v>
      </c>
    </row>
    <row r="110" spans="20:21" x14ac:dyDescent="0.2">
      <c r="T110" s="101" t="s">
        <v>1935</v>
      </c>
      <c r="U110" s="105">
        <v>3</v>
      </c>
    </row>
    <row r="111" spans="20:21" x14ac:dyDescent="0.2">
      <c r="T111" s="101" t="s">
        <v>1936</v>
      </c>
      <c r="U111" s="105">
        <v>2</v>
      </c>
    </row>
    <row r="112" spans="20:21" x14ac:dyDescent="0.2">
      <c r="T112" s="86" t="s">
        <v>1937</v>
      </c>
      <c r="U112" s="105">
        <v>2</v>
      </c>
    </row>
    <row r="113" spans="20:21" x14ac:dyDescent="0.2">
      <c r="T113" s="104" t="s">
        <v>1938</v>
      </c>
      <c r="U113" s="105">
        <v>2</v>
      </c>
    </row>
    <row r="114" spans="20:21" x14ac:dyDescent="0.2">
      <c r="T114" s="86" t="s">
        <v>1939</v>
      </c>
      <c r="U114" s="105">
        <v>2</v>
      </c>
    </row>
    <row r="115" spans="20:21" x14ac:dyDescent="0.2">
      <c r="T115" s="101" t="s">
        <v>1940</v>
      </c>
      <c r="U115" s="105">
        <v>3</v>
      </c>
    </row>
    <row r="116" spans="20:21" x14ac:dyDescent="0.2">
      <c r="T116" s="101" t="s">
        <v>1941</v>
      </c>
      <c r="U116" s="105">
        <v>2</v>
      </c>
    </row>
    <row r="117" spans="20:21" x14ac:dyDescent="0.2">
      <c r="T117" s="101" t="s">
        <v>1942</v>
      </c>
      <c r="U117" s="105">
        <v>3</v>
      </c>
    </row>
    <row r="118" spans="20:21" x14ac:dyDescent="0.2">
      <c r="T118" s="101" t="s">
        <v>1943</v>
      </c>
      <c r="U118" s="105">
        <v>2</v>
      </c>
    </row>
    <row r="119" spans="20:21" x14ac:dyDescent="0.2">
      <c r="T119" s="101" t="s">
        <v>1944</v>
      </c>
      <c r="U119" s="105">
        <v>2</v>
      </c>
    </row>
    <row r="120" spans="20:21" x14ac:dyDescent="0.2">
      <c r="T120" s="86" t="s">
        <v>1945</v>
      </c>
      <c r="U120" s="105">
        <v>2</v>
      </c>
    </row>
    <row r="121" spans="20:21" x14ac:dyDescent="0.2">
      <c r="T121" s="104" t="s">
        <v>1946</v>
      </c>
      <c r="U121" s="105">
        <v>2</v>
      </c>
    </row>
    <row r="122" spans="20:21" x14ac:dyDescent="0.2">
      <c r="T122" s="86" t="s">
        <v>1947</v>
      </c>
      <c r="U122" s="105">
        <v>3</v>
      </c>
    </row>
    <row r="123" spans="20:21" x14ac:dyDescent="0.2">
      <c r="T123" s="101" t="s">
        <v>1948</v>
      </c>
      <c r="U123" s="105">
        <v>2</v>
      </c>
    </row>
    <row r="124" spans="20:21" x14ac:dyDescent="0.2">
      <c r="T124" s="101" t="s">
        <v>1949</v>
      </c>
      <c r="U124" s="105">
        <v>2</v>
      </c>
    </row>
    <row r="125" spans="20:21" x14ac:dyDescent="0.2">
      <c r="T125" s="101" t="s">
        <v>1950</v>
      </c>
      <c r="U125" s="105">
        <v>3</v>
      </c>
    </row>
    <row r="126" spans="20:21" x14ac:dyDescent="0.2">
      <c r="T126" s="101" t="s">
        <v>1951</v>
      </c>
      <c r="U126" s="105">
        <v>3</v>
      </c>
    </row>
    <row r="127" spans="20:21" x14ac:dyDescent="0.2">
      <c r="T127" s="101" t="s">
        <v>1952</v>
      </c>
      <c r="U127" s="105">
        <v>3</v>
      </c>
    </row>
    <row r="128" spans="20:21" x14ac:dyDescent="0.2">
      <c r="T128" s="86" t="s">
        <v>1953</v>
      </c>
      <c r="U128" s="105">
        <v>3</v>
      </c>
    </row>
    <row r="129" spans="20:21" x14ac:dyDescent="0.2">
      <c r="T129" s="104" t="s">
        <v>1954</v>
      </c>
      <c r="U129" s="105">
        <v>2</v>
      </c>
    </row>
    <row r="130" spans="20:21" x14ac:dyDescent="0.2">
      <c r="T130" s="86" t="s">
        <v>1955</v>
      </c>
      <c r="U130" s="105">
        <v>2</v>
      </c>
    </row>
    <row r="131" spans="20:21" x14ac:dyDescent="0.2">
      <c r="T131" s="101" t="s">
        <v>1956</v>
      </c>
      <c r="U131" s="105">
        <v>2</v>
      </c>
    </row>
    <row r="132" spans="20:21" x14ac:dyDescent="0.2">
      <c r="T132" s="101" t="s">
        <v>1957</v>
      </c>
      <c r="U132" s="105">
        <v>2</v>
      </c>
    </row>
    <row r="133" spans="20:21" x14ac:dyDescent="0.2">
      <c r="T133" s="101" t="s">
        <v>1958</v>
      </c>
      <c r="U133" s="105">
        <v>2</v>
      </c>
    </row>
    <row r="134" spans="20:21" x14ac:dyDescent="0.2">
      <c r="T134" s="101" t="s">
        <v>1959</v>
      </c>
      <c r="U134" s="105">
        <v>2</v>
      </c>
    </row>
    <row r="135" spans="20:21" x14ac:dyDescent="0.2">
      <c r="T135" s="101" t="s">
        <v>1960</v>
      </c>
      <c r="U135" s="105">
        <v>2</v>
      </c>
    </row>
    <row r="136" spans="20:21" x14ac:dyDescent="0.2">
      <c r="T136" s="86" t="s">
        <v>1961</v>
      </c>
      <c r="U136" s="105">
        <v>2</v>
      </c>
    </row>
    <row r="137" spans="20:21" x14ac:dyDescent="0.2">
      <c r="T137" s="104" t="s">
        <v>1962</v>
      </c>
      <c r="U137" s="105">
        <v>2</v>
      </c>
    </row>
    <row r="138" spans="20:21" x14ac:dyDescent="0.2">
      <c r="T138" s="86" t="s">
        <v>1963</v>
      </c>
      <c r="U138" s="105">
        <v>2</v>
      </c>
    </row>
    <row r="139" spans="20:21" x14ac:dyDescent="0.2">
      <c r="T139" s="101" t="s">
        <v>1964</v>
      </c>
      <c r="U139" s="105">
        <v>2</v>
      </c>
    </row>
    <row r="140" spans="20:21" x14ac:dyDescent="0.2">
      <c r="T140" s="101" t="s">
        <v>1965</v>
      </c>
      <c r="U140" s="105">
        <v>2</v>
      </c>
    </row>
    <row r="141" spans="20:21" x14ac:dyDescent="0.2">
      <c r="T141" s="101" t="s">
        <v>1966</v>
      </c>
      <c r="U141" s="105">
        <v>2</v>
      </c>
    </row>
    <row r="142" spans="20:21" x14ac:dyDescent="0.2">
      <c r="T142" s="101" t="s">
        <v>1967</v>
      </c>
      <c r="U142" s="105">
        <v>2</v>
      </c>
    </row>
    <row r="143" spans="20:21" x14ac:dyDescent="0.2">
      <c r="T143" s="101" t="s">
        <v>1968</v>
      </c>
      <c r="U143" s="105">
        <v>2</v>
      </c>
    </row>
    <row r="144" spans="20:21" x14ac:dyDescent="0.2">
      <c r="T144" s="86" t="s">
        <v>1969</v>
      </c>
      <c r="U144" s="105">
        <v>2</v>
      </c>
    </row>
    <row r="145" spans="20:21" x14ac:dyDescent="0.2">
      <c r="T145" s="104" t="s">
        <v>1970</v>
      </c>
      <c r="U145" s="105">
        <v>2</v>
      </c>
    </row>
    <row r="146" spans="20:21" x14ac:dyDescent="0.2">
      <c r="T146" s="86" t="s">
        <v>1971</v>
      </c>
      <c r="U146" s="105">
        <v>2</v>
      </c>
    </row>
    <row r="147" spans="20:21" x14ac:dyDescent="0.2">
      <c r="T147" s="101" t="s">
        <v>1972</v>
      </c>
      <c r="U147" s="105">
        <v>2</v>
      </c>
    </row>
    <row r="148" spans="20:21" x14ac:dyDescent="0.2">
      <c r="T148" s="101" t="s">
        <v>1973</v>
      </c>
      <c r="U148" s="105">
        <v>2</v>
      </c>
    </row>
    <row r="149" spans="20:21" x14ac:dyDescent="0.2">
      <c r="T149" s="101" t="s">
        <v>1974</v>
      </c>
      <c r="U149" s="105">
        <v>2</v>
      </c>
    </row>
    <row r="150" spans="20:21" x14ac:dyDescent="0.2">
      <c r="T150" s="101" t="s">
        <v>1975</v>
      </c>
      <c r="U150" s="105">
        <v>2</v>
      </c>
    </row>
    <row r="151" spans="20:21" x14ac:dyDescent="0.2">
      <c r="T151" s="101" t="s">
        <v>1976</v>
      </c>
      <c r="U151" s="105">
        <v>2</v>
      </c>
    </row>
    <row r="152" spans="20:21" x14ac:dyDescent="0.2">
      <c r="T152" s="86" t="s">
        <v>1977</v>
      </c>
      <c r="U152" s="105">
        <v>2</v>
      </c>
    </row>
    <row r="153" spans="20:21" x14ac:dyDescent="0.2">
      <c r="T153" s="104" t="s">
        <v>1978</v>
      </c>
      <c r="U153" s="105">
        <v>3</v>
      </c>
    </row>
    <row r="154" spans="20:21" x14ac:dyDescent="0.2">
      <c r="T154" s="86" t="s">
        <v>1979</v>
      </c>
      <c r="U154" s="105">
        <v>2</v>
      </c>
    </row>
    <row r="155" spans="20:21" x14ac:dyDescent="0.2">
      <c r="T155" s="101" t="s">
        <v>1980</v>
      </c>
      <c r="U155" s="105">
        <v>3</v>
      </c>
    </row>
    <row r="156" spans="20:21" x14ac:dyDescent="0.2">
      <c r="T156" s="101" t="s">
        <v>1981</v>
      </c>
      <c r="U156" s="105">
        <v>3</v>
      </c>
    </row>
    <row r="157" spans="20:21" x14ac:dyDescent="0.2">
      <c r="T157" s="101" t="s">
        <v>1982</v>
      </c>
      <c r="U157" s="105">
        <v>3</v>
      </c>
    </row>
    <row r="158" spans="20:21" x14ac:dyDescent="0.2">
      <c r="T158" s="101" t="s">
        <v>1983</v>
      </c>
      <c r="U158" s="105">
        <v>3</v>
      </c>
    </row>
    <row r="159" spans="20:21" x14ac:dyDescent="0.2">
      <c r="T159" s="101" t="s">
        <v>1984</v>
      </c>
      <c r="U159" s="105">
        <v>1</v>
      </c>
    </row>
    <row r="160" spans="20:21" x14ac:dyDescent="0.2">
      <c r="T160" s="86" t="s">
        <v>1985</v>
      </c>
      <c r="U160" s="105">
        <v>2</v>
      </c>
    </row>
    <row r="161" spans="20:21" x14ac:dyDescent="0.2">
      <c r="T161" s="104" t="s">
        <v>1986</v>
      </c>
      <c r="U161" s="105">
        <v>2</v>
      </c>
    </row>
    <row r="162" spans="20:21" x14ac:dyDescent="0.2">
      <c r="T162" s="86" t="s">
        <v>1987</v>
      </c>
      <c r="U162" s="105">
        <v>2</v>
      </c>
    </row>
    <row r="163" spans="20:21" x14ac:dyDescent="0.2">
      <c r="T163" s="101" t="s">
        <v>1988</v>
      </c>
      <c r="U163" s="105">
        <v>1</v>
      </c>
    </row>
    <row r="164" spans="20:21" x14ac:dyDescent="0.2">
      <c r="T164" s="101" t="s">
        <v>1989</v>
      </c>
      <c r="U164" s="105">
        <v>1</v>
      </c>
    </row>
    <row r="165" spans="20:21" x14ac:dyDescent="0.2">
      <c r="T165" s="101" t="s">
        <v>1990</v>
      </c>
      <c r="U165" s="106">
        <v>2</v>
      </c>
    </row>
    <row r="166" spans="20:21" x14ac:dyDescent="0.2">
      <c r="T166" s="101" t="s">
        <v>1991</v>
      </c>
      <c r="U166" s="106">
        <v>2</v>
      </c>
    </row>
    <row r="167" spans="20:21" x14ac:dyDescent="0.2">
      <c r="T167" s="101" t="s">
        <v>1992</v>
      </c>
      <c r="U167" s="105">
        <v>1</v>
      </c>
    </row>
    <row r="168" spans="20:21" x14ac:dyDescent="0.2">
      <c r="T168" s="86" t="s">
        <v>1993</v>
      </c>
      <c r="U168" s="106">
        <v>2</v>
      </c>
    </row>
    <row r="169" spans="20:21" x14ac:dyDescent="0.2">
      <c r="T169" s="104" t="s">
        <v>1994</v>
      </c>
      <c r="U169" s="106">
        <v>2</v>
      </c>
    </row>
    <row r="170" spans="20:21" x14ac:dyDescent="0.2">
      <c r="T170" s="86" t="s">
        <v>1995</v>
      </c>
      <c r="U170" s="106">
        <v>2</v>
      </c>
    </row>
    <row r="171" spans="20:21" x14ac:dyDescent="0.2">
      <c r="T171" s="101" t="s">
        <v>1996</v>
      </c>
      <c r="U171" s="106">
        <v>2</v>
      </c>
    </row>
    <row r="172" spans="20:21" x14ac:dyDescent="0.2">
      <c r="T172" s="101" t="s">
        <v>1997</v>
      </c>
      <c r="U172" s="106">
        <v>2</v>
      </c>
    </row>
    <row r="173" spans="20:21" x14ac:dyDescent="0.2">
      <c r="T173" s="101" t="s">
        <v>1998</v>
      </c>
      <c r="U173" s="105">
        <v>1</v>
      </c>
    </row>
    <row r="174" spans="20:21" x14ac:dyDescent="0.2">
      <c r="T174" s="101" t="s">
        <v>1999</v>
      </c>
      <c r="U174" s="105">
        <v>1</v>
      </c>
    </row>
    <row r="175" spans="20:21" x14ac:dyDescent="0.2">
      <c r="T175" s="101" t="s">
        <v>2000</v>
      </c>
      <c r="U175" s="105">
        <v>3</v>
      </c>
    </row>
    <row r="176" spans="20:21" x14ac:dyDescent="0.2">
      <c r="T176" s="86" t="s">
        <v>2001</v>
      </c>
      <c r="U176" s="105">
        <v>1</v>
      </c>
    </row>
    <row r="177" spans="20:21" x14ac:dyDescent="0.2">
      <c r="T177" s="104" t="s">
        <v>2002</v>
      </c>
      <c r="U177" s="105">
        <v>1</v>
      </c>
    </row>
    <row r="178" spans="20:21" x14ac:dyDescent="0.2">
      <c r="T178" s="86" t="s">
        <v>2003</v>
      </c>
      <c r="U178" s="105">
        <v>1</v>
      </c>
    </row>
    <row r="179" spans="20:21" x14ac:dyDescent="0.2">
      <c r="T179" s="101" t="s">
        <v>2004</v>
      </c>
      <c r="U179" s="106">
        <v>1</v>
      </c>
    </row>
    <row r="180" spans="20:21" x14ac:dyDescent="0.2">
      <c r="T180" s="101" t="s">
        <v>2005</v>
      </c>
      <c r="U180" s="106">
        <v>1</v>
      </c>
    </row>
    <row r="181" spans="20:21" x14ac:dyDescent="0.2">
      <c r="T181" s="101" t="s">
        <v>2006</v>
      </c>
      <c r="U181" s="106">
        <v>1</v>
      </c>
    </row>
    <row r="182" spans="20:21" x14ac:dyDescent="0.2">
      <c r="T182" s="101" t="s">
        <v>2007</v>
      </c>
      <c r="U182" s="106">
        <v>1</v>
      </c>
    </row>
    <row r="183" spans="20:21" x14ac:dyDescent="0.2">
      <c r="T183" s="101" t="s">
        <v>2008</v>
      </c>
      <c r="U183" s="106">
        <v>1</v>
      </c>
    </row>
    <row r="184" spans="20:21" x14ac:dyDescent="0.2">
      <c r="T184" s="86" t="s">
        <v>2009</v>
      </c>
      <c r="U184" s="106">
        <v>1</v>
      </c>
    </row>
    <row r="185" spans="20:21" x14ac:dyDescent="0.2">
      <c r="T185" s="104" t="s">
        <v>2010</v>
      </c>
      <c r="U185" s="105">
        <v>1</v>
      </c>
    </row>
    <row r="186" spans="20:21" x14ac:dyDescent="0.2">
      <c r="T186" s="86" t="s">
        <v>2011</v>
      </c>
      <c r="U186" s="105">
        <v>1</v>
      </c>
    </row>
    <row r="187" spans="20:21" x14ac:dyDescent="0.2">
      <c r="T187" s="101" t="s">
        <v>2012</v>
      </c>
      <c r="U187" s="105">
        <v>1</v>
      </c>
    </row>
    <row r="188" spans="20:21" x14ac:dyDescent="0.2">
      <c r="T188" s="101" t="s">
        <v>2013</v>
      </c>
      <c r="U188" s="105">
        <v>1</v>
      </c>
    </row>
    <row r="189" spans="20:21" x14ac:dyDescent="0.2">
      <c r="T189" s="101" t="s">
        <v>2014</v>
      </c>
      <c r="U189" s="105">
        <v>2</v>
      </c>
    </row>
    <row r="190" spans="20:21" x14ac:dyDescent="0.2">
      <c r="T190" s="101" t="s">
        <v>2015</v>
      </c>
      <c r="U190" s="105">
        <v>1</v>
      </c>
    </row>
    <row r="191" spans="20:21" x14ac:dyDescent="0.2">
      <c r="T191" s="101" t="s">
        <v>2016</v>
      </c>
      <c r="U191" s="105">
        <v>1</v>
      </c>
    </row>
    <row r="192" spans="20:21" x14ac:dyDescent="0.2">
      <c r="T192" s="86" t="s">
        <v>2017</v>
      </c>
      <c r="U192" s="105">
        <v>3</v>
      </c>
    </row>
    <row r="193" spans="20:21" x14ac:dyDescent="0.2">
      <c r="T193" s="104" t="s">
        <v>2018</v>
      </c>
      <c r="U193" s="105">
        <v>1</v>
      </c>
    </row>
    <row r="194" spans="20:21" x14ac:dyDescent="0.2">
      <c r="T194" s="86" t="s">
        <v>2019</v>
      </c>
      <c r="U194" s="105">
        <v>1</v>
      </c>
    </row>
    <row r="195" spans="20:21" x14ac:dyDescent="0.2">
      <c r="T195" s="101" t="s">
        <v>2020</v>
      </c>
      <c r="U195" s="105">
        <v>1</v>
      </c>
    </row>
    <row r="196" spans="20:21" x14ac:dyDescent="0.2">
      <c r="T196" s="101" t="s">
        <v>2021</v>
      </c>
      <c r="U196" s="105">
        <v>1</v>
      </c>
    </row>
    <row r="197" spans="20:21" x14ac:dyDescent="0.2">
      <c r="T197" s="101" t="s">
        <v>2022</v>
      </c>
      <c r="U197" s="105">
        <v>1</v>
      </c>
    </row>
    <row r="198" spans="20:21" x14ac:dyDescent="0.2">
      <c r="T198" s="101" t="s">
        <v>2023</v>
      </c>
      <c r="U198" s="105">
        <v>2</v>
      </c>
    </row>
    <row r="199" spans="20:21" x14ac:dyDescent="0.2">
      <c r="T199" s="101" t="s">
        <v>2024</v>
      </c>
      <c r="U199" s="105">
        <v>1</v>
      </c>
    </row>
    <row r="200" spans="20:21" x14ac:dyDescent="0.2">
      <c r="T200" s="86" t="s">
        <v>2025</v>
      </c>
      <c r="U200" s="106">
        <v>1</v>
      </c>
    </row>
    <row r="201" spans="20:21" x14ac:dyDescent="0.2">
      <c r="T201" s="104" t="s">
        <v>2026</v>
      </c>
      <c r="U201" s="105">
        <v>1</v>
      </c>
    </row>
    <row r="202" spans="20:21" x14ac:dyDescent="0.2">
      <c r="T202" s="86" t="s">
        <v>2027</v>
      </c>
      <c r="U202" s="106">
        <v>1</v>
      </c>
    </row>
    <row r="203" spans="20:21" x14ac:dyDescent="0.2">
      <c r="T203" s="101" t="s">
        <v>2028</v>
      </c>
      <c r="U203" s="106">
        <v>3</v>
      </c>
    </row>
    <row r="204" spans="20:21" x14ac:dyDescent="0.2">
      <c r="T204" s="101" t="s">
        <v>2029</v>
      </c>
      <c r="U204" s="106">
        <v>1</v>
      </c>
    </row>
    <row r="205" spans="20:21" x14ac:dyDescent="0.2">
      <c r="T205" s="101" t="s">
        <v>2030</v>
      </c>
      <c r="U205" s="106">
        <v>1</v>
      </c>
    </row>
    <row r="206" spans="20:21" x14ac:dyDescent="0.2">
      <c r="T206" s="101" t="s">
        <v>2031</v>
      </c>
      <c r="U206" s="106">
        <v>1</v>
      </c>
    </row>
    <row r="207" spans="20:21" x14ac:dyDescent="0.2">
      <c r="T207" s="101" t="s">
        <v>2032</v>
      </c>
      <c r="U207" s="106">
        <v>1</v>
      </c>
    </row>
    <row r="208" spans="20:21" x14ac:dyDescent="0.2">
      <c r="T208" s="86" t="s">
        <v>2033</v>
      </c>
      <c r="U208" s="106">
        <v>1</v>
      </c>
    </row>
    <row r="209" spans="20:21" x14ac:dyDescent="0.2">
      <c r="T209" s="104" t="s">
        <v>2034</v>
      </c>
      <c r="U209" s="106">
        <v>1</v>
      </c>
    </row>
    <row r="210" spans="20:21" x14ac:dyDescent="0.2">
      <c r="T210" s="86" t="s">
        <v>2035</v>
      </c>
      <c r="U210" s="106">
        <v>1</v>
      </c>
    </row>
    <row r="211" spans="20:21" x14ac:dyDescent="0.2">
      <c r="T211" s="101" t="s">
        <v>2036</v>
      </c>
      <c r="U211" s="106">
        <v>1</v>
      </c>
    </row>
    <row r="212" spans="20:21" x14ac:dyDescent="0.2">
      <c r="T212" s="101" t="s">
        <v>2037</v>
      </c>
      <c r="U212" s="106">
        <v>3</v>
      </c>
    </row>
    <row r="213" spans="20:21" x14ac:dyDescent="0.2">
      <c r="T213" s="101" t="s">
        <v>2038</v>
      </c>
      <c r="U213" s="106">
        <v>1</v>
      </c>
    </row>
    <row r="214" spans="20:21" x14ac:dyDescent="0.2">
      <c r="T214" s="101" t="s">
        <v>2039</v>
      </c>
      <c r="U214" s="106">
        <v>1</v>
      </c>
    </row>
    <row r="215" spans="20:21" x14ac:dyDescent="0.2">
      <c r="T215" s="101" t="s">
        <v>2040</v>
      </c>
      <c r="U215" s="106">
        <v>1</v>
      </c>
    </row>
    <row r="216" spans="20:21" x14ac:dyDescent="0.2">
      <c r="T216" s="86" t="s">
        <v>2041</v>
      </c>
      <c r="U216" s="105">
        <v>1</v>
      </c>
    </row>
    <row r="217" spans="20:21" x14ac:dyDescent="0.2">
      <c r="T217" s="104" t="s">
        <v>2042</v>
      </c>
      <c r="U217" s="105">
        <v>1</v>
      </c>
    </row>
    <row r="218" spans="20:21" x14ac:dyDescent="0.2">
      <c r="T218" s="86" t="s">
        <v>2043</v>
      </c>
      <c r="U218" s="105">
        <v>1</v>
      </c>
    </row>
    <row r="219" spans="20:21" x14ac:dyDescent="0.2">
      <c r="T219" s="101" t="s">
        <v>2044</v>
      </c>
      <c r="U219" s="105">
        <v>3</v>
      </c>
    </row>
    <row r="220" spans="20:21" x14ac:dyDescent="0.2">
      <c r="T220" s="101" t="s">
        <v>2045</v>
      </c>
      <c r="U220" s="105">
        <v>1</v>
      </c>
    </row>
    <row r="221" spans="20:21" x14ac:dyDescent="0.2">
      <c r="T221" s="101" t="s">
        <v>2046</v>
      </c>
      <c r="U221" s="106">
        <v>3</v>
      </c>
    </row>
    <row r="222" spans="20:21" x14ac:dyDescent="0.2">
      <c r="T222" s="101" t="s">
        <v>2047</v>
      </c>
      <c r="U222" s="106">
        <v>2</v>
      </c>
    </row>
    <row r="223" spans="20:21" x14ac:dyDescent="0.2">
      <c r="T223" s="101" t="s">
        <v>2048</v>
      </c>
      <c r="U223" s="106">
        <v>3</v>
      </c>
    </row>
    <row r="224" spans="20:21" x14ac:dyDescent="0.2">
      <c r="T224" s="86" t="s">
        <v>2049</v>
      </c>
      <c r="U224" s="105">
        <v>3</v>
      </c>
    </row>
    <row r="225" spans="20:21" x14ac:dyDescent="0.2">
      <c r="T225" s="104" t="s">
        <v>2050</v>
      </c>
      <c r="U225" s="105">
        <v>3</v>
      </c>
    </row>
    <row r="226" spans="20:21" x14ac:dyDescent="0.2">
      <c r="T226" s="86" t="s">
        <v>2051</v>
      </c>
      <c r="U226" s="105">
        <v>2</v>
      </c>
    </row>
    <row r="227" spans="20:21" x14ac:dyDescent="0.2">
      <c r="T227" s="101" t="s">
        <v>2052</v>
      </c>
      <c r="U227" s="105">
        <v>3</v>
      </c>
    </row>
    <row r="228" spans="20:21" x14ac:dyDescent="0.2">
      <c r="T228" s="101" t="s">
        <v>2053</v>
      </c>
      <c r="U228" s="106">
        <v>2</v>
      </c>
    </row>
    <row r="229" spans="20:21" x14ac:dyDescent="0.2">
      <c r="T229" s="101" t="s">
        <v>2054</v>
      </c>
      <c r="U229" s="105">
        <v>1</v>
      </c>
    </row>
    <row r="230" spans="20:21" x14ac:dyDescent="0.2">
      <c r="T230" s="101" t="s">
        <v>2055</v>
      </c>
      <c r="U230" s="105">
        <v>1</v>
      </c>
    </row>
    <row r="231" spans="20:21" x14ac:dyDescent="0.2">
      <c r="T231" s="101" t="s">
        <v>2056</v>
      </c>
      <c r="U231" s="106">
        <v>1</v>
      </c>
    </row>
    <row r="232" spans="20:21" x14ac:dyDescent="0.2">
      <c r="T232" s="86" t="s">
        <v>2057</v>
      </c>
      <c r="U232" s="106">
        <v>1</v>
      </c>
    </row>
    <row r="233" spans="20:21" x14ac:dyDescent="0.2">
      <c r="T233" s="104" t="s">
        <v>2058</v>
      </c>
      <c r="U233" s="106">
        <v>1</v>
      </c>
    </row>
    <row r="234" spans="20:21" x14ac:dyDescent="0.2">
      <c r="T234" s="86" t="s">
        <v>2059</v>
      </c>
      <c r="U234" s="106">
        <v>1</v>
      </c>
    </row>
    <row r="235" spans="20:21" x14ac:dyDescent="0.2">
      <c r="T235" s="101" t="s">
        <v>2060</v>
      </c>
      <c r="U235" s="105">
        <v>1</v>
      </c>
    </row>
    <row r="236" spans="20:21" x14ac:dyDescent="0.2">
      <c r="T236" s="101" t="s">
        <v>2061</v>
      </c>
      <c r="U236" s="105">
        <v>1</v>
      </c>
    </row>
    <row r="237" spans="20:21" x14ac:dyDescent="0.2">
      <c r="T237" s="101" t="s">
        <v>2062</v>
      </c>
      <c r="U237" s="105">
        <v>1</v>
      </c>
    </row>
    <row r="238" spans="20:21" x14ac:dyDescent="0.2">
      <c r="T238" s="101" t="s">
        <v>2063</v>
      </c>
      <c r="U238" s="105">
        <v>1</v>
      </c>
    </row>
    <row r="239" spans="20:21" x14ac:dyDescent="0.2">
      <c r="T239" s="101" t="s">
        <v>2064</v>
      </c>
      <c r="U239" s="105">
        <v>3</v>
      </c>
    </row>
    <row r="240" spans="20:21" x14ac:dyDescent="0.2">
      <c r="T240" s="86" t="s">
        <v>2065</v>
      </c>
      <c r="U240" s="105">
        <v>1</v>
      </c>
    </row>
    <row r="241" spans="20:21" x14ac:dyDescent="0.2">
      <c r="T241" s="104" t="s">
        <v>2066</v>
      </c>
      <c r="U241" s="105">
        <v>2</v>
      </c>
    </row>
    <row r="242" spans="20:21" x14ac:dyDescent="0.2">
      <c r="T242" s="86" t="s">
        <v>2067</v>
      </c>
      <c r="U242" s="105">
        <v>1</v>
      </c>
    </row>
    <row r="243" spans="20:21" x14ac:dyDescent="0.2">
      <c r="T243" s="101" t="s">
        <v>2068</v>
      </c>
      <c r="U243" s="105">
        <v>1</v>
      </c>
    </row>
    <row r="244" spans="20:21" x14ac:dyDescent="0.2">
      <c r="T244" s="101" t="s">
        <v>2069</v>
      </c>
      <c r="U244" s="105">
        <v>3</v>
      </c>
    </row>
    <row r="245" spans="20:21" x14ac:dyDescent="0.2">
      <c r="T245" s="101" t="s">
        <v>2070</v>
      </c>
      <c r="U245" s="105">
        <v>1</v>
      </c>
    </row>
    <row r="246" spans="20:21" x14ac:dyDescent="0.2">
      <c r="T246" s="101" t="s">
        <v>2071</v>
      </c>
      <c r="U246" s="105">
        <v>2</v>
      </c>
    </row>
    <row r="247" spans="20:21" x14ac:dyDescent="0.2">
      <c r="T247" s="101" t="s">
        <v>2072</v>
      </c>
      <c r="U247" s="105">
        <v>1</v>
      </c>
    </row>
    <row r="248" spans="20:21" x14ac:dyDescent="0.2">
      <c r="T248" s="86" t="s">
        <v>2073</v>
      </c>
      <c r="U248" s="105">
        <v>1</v>
      </c>
    </row>
    <row r="249" spans="20:21" x14ac:dyDescent="0.2">
      <c r="T249" s="104" t="s">
        <v>2074</v>
      </c>
      <c r="U249" s="105">
        <v>1</v>
      </c>
    </row>
    <row r="250" spans="20:21" x14ac:dyDescent="0.2">
      <c r="T250" s="86" t="s">
        <v>2075</v>
      </c>
      <c r="U250" s="105">
        <v>1</v>
      </c>
    </row>
    <row r="251" spans="20:21" x14ac:dyDescent="0.2">
      <c r="T251" s="101" t="s">
        <v>2076</v>
      </c>
      <c r="U251" s="105">
        <v>1</v>
      </c>
    </row>
    <row r="252" spans="20:21" x14ac:dyDescent="0.2">
      <c r="T252" s="101" t="s">
        <v>2077</v>
      </c>
      <c r="U252" s="105">
        <v>1</v>
      </c>
    </row>
    <row r="253" spans="20:21" x14ac:dyDescent="0.2">
      <c r="T253" s="101" t="s">
        <v>2078</v>
      </c>
      <c r="U253" s="105">
        <v>1</v>
      </c>
    </row>
    <row r="254" spans="20:21" x14ac:dyDescent="0.2">
      <c r="T254" s="101" t="s">
        <v>2079</v>
      </c>
      <c r="U254" s="105">
        <v>1</v>
      </c>
    </row>
    <row r="255" spans="20:21" x14ac:dyDescent="0.2">
      <c r="T255" s="101" t="s">
        <v>2080</v>
      </c>
      <c r="U255" s="105">
        <v>1</v>
      </c>
    </row>
    <row r="256" spans="20:21" x14ac:dyDescent="0.2">
      <c r="T256" s="86" t="s">
        <v>2081</v>
      </c>
      <c r="U256" s="105">
        <v>1</v>
      </c>
    </row>
    <row r="257" spans="20:21" x14ac:dyDescent="0.2">
      <c r="T257" s="104" t="s">
        <v>2082</v>
      </c>
      <c r="U257" s="105">
        <v>1</v>
      </c>
    </row>
    <row r="258" spans="20:21" x14ac:dyDescent="0.2">
      <c r="T258" s="86" t="s">
        <v>2083</v>
      </c>
      <c r="U258" s="105">
        <v>1</v>
      </c>
    </row>
    <row r="259" spans="20:21" x14ac:dyDescent="0.2">
      <c r="T259" s="101" t="s">
        <v>2084</v>
      </c>
      <c r="U259" s="105">
        <v>1</v>
      </c>
    </row>
    <row r="260" spans="20:21" x14ac:dyDescent="0.2">
      <c r="T260" s="101" t="s">
        <v>2085</v>
      </c>
      <c r="U260" s="105">
        <v>1</v>
      </c>
    </row>
    <row r="261" spans="20:21" x14ac:dyDescent="0.2">
      <c r="T261" s="101" t="s">
        <v>2086</v>
      </c>
      <c r="U261" s="105">
        <v>1</v>
      </c>
    </row>
    <row r="262" spans="20:21" x14ac:dyDescent="0.2">
      <c r="T262" s="101" t="s">
        <v>2087</v>
      </c>
      <c r="U262" s="105">
        <v>1</v>
      </c>
    </row>
    <row r="263" spans="20:21" x14ac:dyDescent="0.2">
      <c r="T263" s="101" t="s">
        <v>2088</v>
      </c>
      <c r="U263" s="105">
        <v>2</v>
      </c>
    </row>
    <row r="264" spans="20:21" x14ac:dyDescent="0.2">
      <c r="T264" s="86" t="s">
        <v>2089</v>
      </c>
      <c r="U264" s="105">
        <v>1</v>
      </c>
    </row>
    <row r="265" spans="20:21" x14ac:dyDescent="0.2">
      <c r="T265" s="104" t="s">
        <v>2090</v>
      </c>
      <c r="U265" s="105">
        <v>1</v>
      </c>
    </row>
    <row r="266" spans="20:21" x14ac:dyDescent="0.2">
      <c r="T266" s="86" t="s">
        <v>2091</v>
      </c>
      <c r="U266" s="105">
        <v>1</v>
      </c>
    </row>
    <row r="267" spans="20:21" x14ac:dyDescent="0.2">
      <c r="T267" s="101" t="s">
        <v>2092</v>
      </c>
      <c r="U267" s="107">
        <v>1</v>
      </c>
    </row>
    <row r="268" spans="20:21" x14ac:dyDescent="0.2">
      <c r="T268" s="101" t="s">
        <v>2093</v>
      </c>
      <c r="U268" s="105">
        <v>1</v>
      </c>
    </row>
    <row r="269" spans="20:21" x14ac:dyDescent="0.2">
      <c r="T269" s="101" t="s">
        <v>2094</v>
      </c>
      <c r="U269" s="105">
        <v>1</v>
      </c>
    </row>
    <row r="270" spans="20:21" x14ac:dyDescent="0.2">
      <c r="T270" s="101" t="s">
        <v>2095</v>
      </c>
      <c r="U270" s="105">
        <v>1</v>
      </c>
    </row>
    <row r="271" spans="20:21" x14ac:dyDescent="0.2">
      <c r="T271" s="101" t="s">
        <v>2096</v>
      </c>
      <c r="U271" s="105">
        <v>1</v>
      </c>
    </row>
    <row r="272" spans="20:21" x14ac:dyDescent="0.2">
      <c r="T272" s="86" t="s">
        <v>2097</v>
      </c>
      <c r="U272" s="105">
        <v>1</v>
      </c>
    </row>
    <row r="273" spans="20:21" x14ac:dyDescent="0.2">
      <c r="T273" s="104" t="s">
        <v>2098</v>
      </c>
      <c r="U273" s="105">
        <v>1</v>
      </c>
    </row>
    <row r="274" spans="20:21" x14ac:dyDescent="0.2">
      <c r="T274" s="86" t="s">
        <v>2099</v>
      </c>
      <c r="U274" s="105">
        <v>1</v>
      </c>
    </row>
    <row r="275" spans="20:21" x14ac:dyDescent="0.2">
      <c r="T275" s="101" t="s">
        <v>2100</v>
      </c>
      <c r="U275" s="105">
        <v>1</v>
      </c>
    </row>
    <row r="276" spans="20:21" x14ac:dyDescent="0.2">
      <c r="T276" s="101" t="s">
        <v>2101</v>
      </c>
      <c r="U276" s="105">
        <v>1</v>
      </c>
    </row>
    <row r="277" spans="20:21" x14ac:dyDescent="0.2">
      <c r="T277" s="101" t="s">
        <v>2102</v>
      </c>
      <c r="U277" s="105">
        <v>1</v>
      </c>
    </row>
    <row r="278" spans="20:21" x14ac:dyDescent="0.2">
      <c r="T278" s="101" t="s">
        <v>2103</v>
      </c>
      <c r="U278" s="105">
        <v>1</v>
      </c>
    </row>
    <row r="279" spans="20:21" x14ac:dyDescent="0.2">
      <c r="T279" s="101" t="s">
        <v>2104</v>
      </c>
      <c r="U279" s="105">
        <v>1</v>
      </c>
    </row>
    <row r="280" spans="20:21" x14ac:dyDescent="0.2">
      <c r="T280" s="86" t="s">
        <v>2105</v>
      </c>
      <c r="U280" s="105">
        <v>1</v>
      </c>
    </row>
    <row r="281" spans="20:21" x14ac:dyDescent="0.2">
      <c r="T281" s="104" t="s">
        <v>2106</v>
      </c>
      <c r="U281" s="105">
        <v>3</v>
      </c>
    </row>
    <row r="282" spans="20:21" x14ac:dyDescent="0.2">
      <c r="T282" s="86" t="s">
        <v>2107</v>
      </c>
      <c r="U282" s="105">
        <v>1</v>
      </c>
    </row>
    <row r="283" spans="20:21" x14ac:dyDescent="0.2">
      <c r="T283" s="101" t="s">
        <v>2108</v>
      </c>
      <c r="U283" s="105">
        <v>1</v>
      </c>
    </row>
    <row r="284" spans="20:21" x14ac:dyDescent="0.2">
      <c r="T284" s="101" t="s">
        <v>2109</v>
      </c>
      <c r="U284" s="105">
        <v>1</v>
      </c>
    </row>
    <row r="285" spans="20:21" x14ac:dyDescent="0.2">
      <c r="T285" s="101" t="s">
        <v>2110</v>
      </c>
      <c r="U285" s="105">
        <v>1</v>
      </c>
    </row>
    <row r="286" spans="20:21" x14ac:dyDescent="0.2">
      <c r="T286" s="101" t="s">
        <v>2111</v>
      </c>
      <c r="U286" s="105">
        <v>1</v>
      </c>
    </row>
    <row r="287" spans="20:21" x14ac:dyDescent="0.2">
      <c r="T287" s="101" t="s">
        <v>2112</v>
      </c>
      <c r="U287" s="105">
        <v>1</v>
      </c>
    </row>
    <row r="288" spans="20:21" x14ac:dyDescent="0.2">
      <c r="T288" s="86" t="s">
        <v>2113</v>
      </c>
      <c r="U288" s="105">
        <v>1</v>
      </c>
    </row>
    <row r="289" spans="20:21" x14ac:dyDescent="0.2">
      <c r="T289" s="104" t="s">
        <v>2114</v>
      </c>
      <c r="U289" s="105">
        <v>1</v>
      </c>
    </row>
    <row r="290" spans="20:21" x14ac:dyDescent="0.2">
      <c r="T290" s="86" t="s">
        <v>2115</v>
      </c>
      <c r="U290" s="105">
        <v>1</v>
      </c>
    </row>
    <row r="291" spans="20:21" x14ac:dyDescent="0.2">
      <c r="T291" s="101" t="s">
        <v>2116</v>
      </c>
      <c r="U291" s="105">
        <v>1</v>
      </c>
    </row>
    <row r="292" spans="20:21" x14ac:dyDescent="0.2">
      <c r="T292" s="101" t="s">
        <v>2117</v>
      </c>
      <c r="U292" s="105">
        <v>1</v>
      </c>
    </row>
    <row r="293" spans="20:21" x14ac:dyDescent="0.2">
      <c r="T293" s="101" t="s">
        <v>2118</v>
      </c>
      <c r="U293" s="105">
        <v>1</v>
      </c>
    </row>
    <row r="294" spans="20:21" x14ac:dyDescent="0.2">
      <c r="T294" s="101" t="s">
        <v>2119</v>
      </c>
      <c r="U294" s="105">
        <v>1</v>
      </c>
    </row>
    <row r="295" spans="20:21" x14ac:dyDescent="0.2">
      <c r="T295" s="101" t="s">
        <v>2120</v>
      </c>
      <c r="U295" s="105">
        <v>1</v>
      </c>
    </row>
    <row r="296" spans="20:21" x14ac:dyDescent="0.2">
      <c r="T296" s="86" t="s">
        <v>2121</v>
      </c>
      <c r="U296" s="105">
        <v>1</v>
      </c>
    </row>
    <row r="297" spans="20:21" x14ac:dyDescent="0.2">
      <c r="T297" s="104" t="s">
        <v>2122</v>
      </c>
      <c r="U297" s="105">
        <v>1</v>
      </c>
    </row>
    <row r="298" spans="20:21" x14ac:dyDescent="0.2">
      <c r="T298" s="86" t="s">
        <v>2123</v>
      </c>
      <c r="U298" s="105">
        <v>1</v>
      </c>
    </row>
    <row r="299" spans="20:21" x14ac:dyDescent="0.2">
      <c r="T299" s="101" t="s">
        <v>2124</v>
      </c>
      <c r="U299" s="105">
        <v>1</v>
      </c>
    </row>
    <row r="300" spans="20:21" x14ac:dyDescent="0.2">
      <c r="T300" s="101" t="s">
        <v>2125</v>
      </c>
      <c r="U300" s="105">
        <v>1</v>
      </c>
    </row>
    <row r="301" spans="20:21" x14ac:dyDescent="0.2">
      <c r="T301" s="101" t="s">
        <v>2126</v>
      </c>
      <c r="U301" s="105">
        <v>1</v>
      </c>
    </row>
    <row r="302" spans="20:21" x14ac:dyDescent="0.2">
      <c r="T302" s="101" t="s">
        <v>2127</v>
      </c>
      <c r="U302" s="105">
        <v>1</v>
      </c>
    </row>
    <row r="303" spans="20:21" x14ac:dyDescent="0.2">
      <c r="T303" s="101" t="s">
        <v>2128</v>
      </c>
      <c r="U303" s="105">
        <v>1</v>
      </c>
    </row>
    <row r="304" spans="20:21" x14ac:dyDescent="0.2">
      <c r="T304" s="86" t="s">
        <v>2129</v>
      </c>
      <c r="U304" s="105">
        <v>2</v>
      </c>
    </row>
    <row r="305" spans="20:21" x14ac:dyDescent="0.2">
      <c r="T305" s="104" t="s">
        <v>2130</v>
      </c>
      <c r="U305" s="105">
        <v>3</v>
      </c>
    </row>
    <row r="306" spans="20:21" x14ac:dyDescent="0.2">
      <c r="T306" s="86" t="s">
        <v>2131</v>
      </c>
      <c r="U306" s="105">
        <v>1</v>
      </c>
    </row>
    <row r="307" spans="20:21" x14ac:dyDescent="0.2">
      <c r="T307" s="101" t="s">
        <v>2132</v>
      </c>
      <c r="U307" s="105">
        <v>1</v>
      </c>
    </row>
    <row r="308" spans="20:21" x14ac:dyDescent="0.2">
      <c r="T308" s="101" t="s">
        <v>2133</v>
      </c>
      <c r="U308" s="105">
        <v>1</v>
      </c>
    </row>
    <row r="309" spans="20:21" x14ac:dyDescent="0.2">
      <c r="T309" s="101" t="s">
        <v>2134</v>
      </c>
      <c r="U309" s="105">
        <v>1</v>
      </c>
    </row>
    <row r="310" spans="20:21" x14ac:dyDescent="0.2">
      <c r="T310" s="101" t="s">
        <v>2135</v>
      </c>
      <c r="U310" s="105">
        <v>1</v>
      </c>
    </row>
    <row r="311" spans="20:21" x14ac:dyDescent="0.2">
      <c r="T311" s="101" t="s">
        <v>2136</v>
      </c>
      <c r="U311" s="105">
        <v>1</v>
      </c>
    </row>
    <row r="312" spans="20:21" x14ac:dyDescent="0.2">
      <c r="T312" s="86" t="s">
        <v>2137</v>
      </c>
      <c r="U312" s="105">
        <v>1</v>
      </c>
    </row>
    <row r="313" spans="20:21" x14ac:dyDescent="0.2">
      <c r="T313" s="104" t="s">
        <v>2138</v>
      </c>
      <c r="U313" s="105">
        <v>1</v>
      </c>
    </row>
    <row r="314" spans="20:21" x14ac:dyDescent="0.2">
      <c r="T314" s="86" t="s">
        <v>2139</v>
      </c>
      <c r="U314" s="105">
        <v>1</v>
      </c>
    </row>
    <row r="315" spans="20:21" x14ac:dyDescent="0.2">
      <c r="T315" s="101" t="s">
        <v>2140</v>
      </c>
      <c r="U315" s="105">
        <v>1</v>
      </c>
    </row>
    <row r="316" spans="20:21" x14ac:dyDescent="0.2">
      <c r="T316" s="101" t="s">
        <v>2141</v>
      </c>
      <c r="U316" s="105">
        <v>1</v>
      </c>
    </row>
    <row r="317" spans="20:21" x14ac:dyDescent="0.2">
      <c r="T317" s="101" t="s">
        <v>2142</v>
      </c>
      <c r="U317" s="105">
        <v>1</v>
      </c>
    </row>
    <row r="318" spans="20:21" x14ac:dyDescent="0.2">
      <c r="T318" s="101" t="s">
        <v>2143</v>
      </c>
      <c r="U318" s="105">
        <v>1</v>
      </c>
    </row>
    <row r="319" spans="20:21" x14ac:dyDescent="0.2">
      <c r="T319" s="101" t="s">
        <v>2144</v>
      </c>
      <c r="U319" s="105">
        <v>1</v>
      </c>
    </row>
    <row r="320" spans="20:21" x14ac:dyDescent="0.2">
      <c r="T320" s="86" t="s">
        <v>2145</v>
      </c>
      <c r="U320" s="105">
        <v>1</v>
      </c>
    </row>
    <row r="321" spans="20:21" x14ac:dyDescent="0.2">
      <c r="T321" s="104" t="s">
        <v>2146</v>
      </c>
      <c r="U321" s="105">
        <v>1</v>
      </c>
    </row>
    <row r="322" spans="20:21" x14ac:dyDescent="0.2">
      <c r="T322" s="86" t="s">
        <v>2147</v>
      </c>
      <c r="U322" s="105">
        <v>2</v>
      </c>
    </row>
    <row r="323" spans="20:21" x14ac:dyDescent="0.2">
      <c r="T323" s="101" t="s">
        <v>2148</v>
      </c>
      <c r="U323" s="105">
        <v>1</v>
      </c>
    </row>
    <row r="324" spans="20:21" x14ac:dyDescent="0.2">
      <c r="T324" s="101" t="s">
        <v>2149</v>
      </c>
      <c r="U324" s="105">
        <v>3</v>
      </c>
    </row>
    <row r="325" spans="20:21" x14ac:dyDescent="0.2">
      <c r="T325" s="101" t="s">
        <v>2150</v>
      </c>
      <c r="U325" s="105">
        <v>1</v>
      </c>
    </row>
    <row r="326" spans="20:21" x14ac:dyDescent="0.2">
      <c r="T326" s="101" t="s">
        <v>2151</v>
      </c>
      <c r="U326" s="105">
        <v>1</v>
      </c>
    </row>
    <row r="327" spans="20:21" x14ac:dyDescent="0.2">
      <c r="T327" s="101" t="s">
        <v>2152</v>
      </c>
      <c r="U327" s="105">
        <v>1</v>
      </c>
    </row>
    <row r="328" spans="20:21" x14ac:dyDescent="0.2">
      <c r="T328" s="86" t="s">
        <v>2153</v>
      </c>
      <c r="U328" s="105">
        <v>1</v>
      </c>
    </row>
    <row r="329" spans="20:21" x14ac:dyDescent="0.2">
      <c r="T329" s="104" t="s">
        <v>2154</v>
      </c>
      <c r="U329" s="105">
        <v>3</v>
      </c>
    </row>
    <row r="330" spans="20:21" x14ac:dyDescent="0.2">
      <c r="T330" s="86" t="s">
        <v>2155</v>
      </c>
      <c r="U330" s="105">
        <v>1</v>
      </c>
    </row>
    <row r="331" spans="20:21" x14ac:dyDescent="0.2">
      <c r="T331" s="101" t="s">
        <v>2156</v>
      </c>
      <c r="U331" s="105">
        <v>1</v>
      </c>
    </row>
    <row r="332" spans="20:21" x14ac:dyDescent="0.2">
      <c r="T332" s="101" t="s">
        <v>2157</v>
      </c>
      <c r="U332" s="105">
        <v>1</v>
      </c>
    </row>
    <row r="333" spans="20:21" x14ac:dyDescent="0.2">
      <c r="T333" s="101" t="s">
        <v>2158</v>
      </c>
      <c r="U333" s="105">
        <v>1</v>
      </c>
    </row>
    <row r="334" spans="20:21" x14ac:dyDescent="0.2">
      <c r="T334" s="101" t="s">
        <v>2159</v>
      </c>
      <c r="U334" s="105">
        <v>1</v>
      </c>
    </row>
    <row r="335" spans="20:21" x14ac:dyDescent="0.2">
      <c r="T335" s="101" t="s">
        <v>2160</v>
      </c>
      <c r="U335" s="105">
        <v>1</v>
      </c>
    </row>
    <row r="336" spans="20:21" x14ac:dyDescent="0.2">
      <c r="T336" s="86" t="s">
        <v>2161</v>
      </c>
      <c r="U336" s="105">
        <v>1</v>
      </c>
    </row>
    <row r="337" spans="20:21" x14ac:dyDescent="0.2">
      <c r="T337" s="104" t="s">
        <v>2162</v>
      </c>
      <c r="U337" s="105">
        <v>1</v>
      </c>
    </row>
    <row r="338" spans="20:21" x14ac:dyDescent="0.2">
      <c r="T338" s="86" t="s">
        <v>2163</v>
      </c>
      <c r="U338" s="105">
        <v>1</v>
      </c>
    </row>
    <row r="339" spans="20:21" x14ac:dyDescent="0.2">
      <c r="T339" s="101" t="s">
        <v>2164</v>
      </c>
      <c r="U339" s="105">
        <v>1</v>
      </c>
    </row>
    <row r="340" spans="20:21" x14ac:dyDescent="0.2">
      <c r="T340" s="101" t="s">
        <v>2165</v>
      </c>
      <c r="U340" s="105">
        <v>2</v>
      </c>
    </row>
    <row r="341" spans="20:21" x14ac:dyDescent="0.2">
      <c r="T341" s="101" t="s">
        <v>2166</v>
      </c>
      <c r="U341" s="105">
        <v>2</v>
      </c>
    </row>
    <row r="342" spans="20:21" x14ac:dyDescent="0.2">
      <c r="T342" s="101" t="s">
        <v>2167</v>
      </c>
      <c r="U342" s="105">
        <v>1</v>
      </c>
    </row>
    <row r="343" spans="20:21" x14ac:dyDescent="0.2">
      <c r="T343" s="101" t="s">
        <v>2168</v>
      </c>
      <c r="U343" s="106">
        <v>1</v>
      </c>
    </row>
    <row r="344" spans="20:21" x14ac:dyDescent="0.2">
      <c r="T344" s="86" t="s">
        <v>2169</v>
      </c>
      <c r="U344" s="105">
        <v>2</v>
      </c>
    </row>
    <row r="345" spans="20:21" x14ac:dyDescent="0.2">
      <c r="T345" s="104" t="s">
        <v>2170</v>
      </c>
      <c r="U345" s="105">
        <v>3</v>
      </c>
    </row>
    <row r="346" spans="20:21" x14ac:dyDescent="0.2">
      <c r="T346" s="86" t="s">
        <v>2171</v>
      </c>
      <c r="U346" s="105">
        <v>2</v>
      </c>
    </row>
    <row r="347" spans="20:21" x14ac:dyDescent="0.2">
      <c r="T347" s="101" t="s">
        <v>2172</v>
      </c>
      <c r="U347" s="105">
        <v>2</v>
      </c>
    </row>
    <row r="348" spans="20:21" x14ac:dyDescent="0.2">
      <c r="T348" s="101" t="s">
        <v>2173</v>
      </c>
      <c r="U348" s="105">
        <v>2</v>
      </c>
    </row>
    <row r="349" spans="20:21" x14ac:dyDescent="0.2">
      <c r="T349" s="101" t="s">
        <v>2174</v>
      </c>
      <c r="U349" s="106">
        <v>1</v>
      </c>
    </row>
    <row r="350" spans="20:21" x14ac:dyDescent="0.2">
      <c r="T350" s="101" t="s">
        <v>2175</v>
      </c>
      <c r="U350" s="106">
        <v>1</v>
      </c>
    </row>
    <row r="351" spans="20:21" x14ac:dyDescent="0.2">
      <c r="T351" s="101" t="s">
        <v>2176</v>
      </c>
      <c r="U351" s="106">
        <v>1</v>
      </c>
    </row>
    <row r="352" spans="20:21" x14ac:dyDescent="0.2">
      <c r="T352" s="86" t="s">
        <v>2177</v>
      </c>
      <c r="U352" s="106">
        <v>2</v>
      </c>
    </row>
    <row r="353" spans="20:21" x14ac:dyDescent="0.2">
      <c r="T353" s="104" t="s">
        <v>2178</v>
      </c>
      <c r="U353" s="106">
        <v>1</v>
      </c>
    </row>
    <row r="354" spans="20:21" x14ac:dyDescent="0.2">
      <c r="T354" s="86" t="s">
        <v>2179</v>
      </c>
      <c r="U354" s="106">
        <v>2</v>
      </c>
    </row>
    <row r="355" spans="20:21" x14ac:dyDescent="0.2">
      <c r="T355" s="101" t="s">
        <v>2180</v>
      </c>
      <c r="U355" s="105">
        <v>2</v>
      </c>
    </row>
    <row r="356" spans="20:21" x14ac:dyDescent="0.2">
      <c r="T356" s="101" t="s">
        <v>2181</v>
      </c>
      <c r="U356" s="105">
        <v>2</v>
      </c>
    </row>
    <row r="357" spans="20:21" x14ac:dyDescent="0.2">
      <c r="T357" s="101" t="s">
        <v>2182</v>
      </c>
      <c r="U357" s="106">
        <v>2</v>
      </c>
    </row>
    <row r="358" spans="20:21" x14ac:dyDescent="0.2">
      <c r="T358" s="101" t="s">
        <v>2183</v>
      </c>
      <c r="U358" s="106">
        <v>3</v>
      </c>
    </row>
    <row r="359" spans="20:21" x14ac:dyDescent="0.2">
      <c r="T359" s="101" t="s">
        <v>2184</v>
      </c>
      <c r="U359" s="106">
        <v>2</v>
      </c>
    </row>
    <row r="360" spans="20:21" x14ac:dyDescent="0.2">
      <c r="T360" s="86" t="s">
        <v>2185</v>
      </c>
      <c r="U360" s="106">
        <v>1</v>
      </c>
    </row>
    <row r="361" spans="20:21" x14ac:dyDescent="0.2">
      <c r="T361" s="104" t="s">
        <v>2186</v>
      </c>
      <c r="U361" s="106">
        <v>2</v>
      </c>
    </row>
    <row r="362" spans="20:21" x14ac:dyDescent="0.2">
      <c r="T362" s="86" t="s">
        <v>2187</v>
      </c>
      <c r="U362" s="106">
        <v>2</v>
      </c>
    </row>
    <row r="363" spans="20:21" x14ac:dyDescent="0.2">
      <c r="T363" s="101" t="s">
        <v>2188</v>
      </c>
      <c r="U363" s="106">
        <v>2</v>
      </c>
    </row>
    <row r="364" spans="20:21" x14ac:dyDescent="0.2">
      <c r="T364" s="101" t="s">
        <v>2189</v>
      </c>
      <c r="U364" s="106">
        <v>3</v>
      </c>
    </row>
    <row r="365" spans="20:21" x14ac:dyDescent="0.2">
      <c r="T365" s="101" t="s">
        <v>2190</v>
      </c>
      <c r="U365" s="106">
        <v>1</v>
      </c>
    </row>
    <row r="366" spans="20:21" x14ac:dyDescent="0.2">
      <c r="T366" s="101" t="s">
        <v>2191</v>
      </c>
      <c r="U366" s="105">
        <v>1</v>
      </c>
    </row>
    <row r="367" spans="20:21" x14ac:dyDescent="0.2">
      <c r="T367" s="101" t="s">
        <v>2192</v>
      </c>
      <c r="U367" s="106">
        <v>1</v>
      </c>
    </row>
    <row r="368" spans="20:21" x14ac:dyDescent="0.2">
      <c r="T368" s="86" t="s">
        <v>2193</v>
      </c>
      <c r="U368" s="106">
        <v>2</v>
      </c>
    </row>
    <row r="369" spans="20:21" x14ac:dyDescent="0.2">
      <c r="T369" s="104" t="s">
        <v>2194</v>
      </c>
      <c r="U369" s="105">
        <v>2</v>
      </c>
    </row>
    <row r="370" spans="20:21" x14ac:dyDescent="0.2">
      <c r="T370" s="86" t="s">
        <v>2195</v>
      </c>
      <c r="U370" s="106">
        <v>3</v>
      </c>
    </row>
    <row r="371" spans="20:21" x14ac:dyDescent="0.2">
      <c r="T371" s="101" t="s">
        <v>2196</v>
      </c>
      <c r="U371" s="106">
        <v>1</v>
      </c>
    </row>
    <row r="372" spans="20:21" x14ac:dyDescent="0.2">
      <c r="T372" s="101" t="s">
        <v>2197</v>
      </c>
      <c r="U372" s="106">
        <v>3</v>
      </c>
    </row>
    <row r="373" spans="20:21" x14ac:dyDescent="0.2">
      <c r="T373" s="101" t="s">
        <v>2198</v>
      </c>
      <c r="U373" s="106">
        <v>3</v>
      </c>
    </row>
    <row r="374" spans="20:21" x14ac:dyDescent="0.2">
      <c r="T374" s="101" t="s">
        <v>2199</v>
      </c>
      <c r="U374" s="106">
        <v>2</v>
      </c>
    </row>
    <row r="375" spans="20:21" x14ac:dyDescent="0.2">
      <c r="T375" s="101" t="s">
        <v>2200</v>
      </c>
      <c r="U375" s="105">
        <v>2</v>
      </c>
    </row>
    <row r="376" spans="20:21" x14ac:dyDescent="0.2">
      <c r="T376" s="86" t="s">
        <v>2201</v>
      </c>
      <c r="U376" s="105">
        <v>1</v>
      </c>
    </row>
    <row r="377" spans="20:21" x14ac:dyDescent="0.2">
      <c r="T377" s="104" t="s">
        <v>2202</v>
      </c>
      <c r="U377" s="105">
        <v>2</v>
      </c>
    </row>
    <row r="378" spans="20:21" x14ac:dyDescent="0.2">
      <c r="T378" s="86" t="s">
        <v>2203</v>
      </c>
      <c r="U378" s="106">
        <v>2</v>
      </c>
    </row>
    <row r="379" spans="20:21" x14ac:dyDescent="0.2">
      <c r="T379" s="101" t="s">
        <v>2204</v>
      </c>
      <c r="U379" s="106">
        <v>1</v>
      </c>
    </row>
    <row r="380" spans="20:21" x14ac:dyDescent="0.2">
      <c r="T380" s="101" t="s">
        <v>2205</v>
      </c>
      <c r="U380" s="106">
        <v>1</v>
      </c>
    </row>
    <row r="381" spans="20:21" x14ac:dyDescent="0.2">
      <c r="T381" s="101" t="s">
        <v>2206</v>
      </c>
      <c r="U381" s="106">
        <v>2</v>
      </c>
    </row>
    <row r="382" spans="20:21" x14ac:dyDescent="0.2">
      <c r="T382" s="101" t="s">
        <v>2207</v>
      </c>
      <c r="U382" s="106">
        <v>2</v>
      </c>
    </row>
    <row r="383" spans="20:21" x14ac:dyDescent="0.2">
      <c r="T383" s="101" t="s">
        <v>2208</v>
      </c>
      <c r="U383" s="106">
        <v>2</v>
      </c>
    </row>
    <row r="384" spans="20:21" x14ac:dyDescent="0.2">
      <c r="T384" s="86" t="s">
        <v>2209</v>
      </c>
      <c r="U384" s="106">
        <v>2</v>
      </c>
    </row>
    <row r="385" spans="20:21" x14ac:dyDescent="0.2">
      <c r="T385" s="104" t="s">
        <v>2210</v>
      </c>
      <c r="U385" s="105">
        <v>1</v>
      </c>
    </row>
    <row r="386" spans="20:21" x14ac:dyDescent="0.2">
      <c r="T386" s="86" t="s">
        <v>2211</v>
      </c>
      <c r="U386" s="105">
        <v>1</v>
      </c>
    </row>
    <row r="387" spans="20:21" x14ac:dyDescent="0.2">
      <c r="T387" s="101" t="s">
        <v>2212</v>
      </c>
      <c r="U387" s="106">
        <v>2</v>
      </c>
    </row>
    <row r="388" spans="20:21" x14ac:dyDescent="0.2">
      <c r="T388" s="101" t="s">
        <v>2213</v>
      </c>
      <c r="U388" s="106">
        <v>1</v>
      </c>
    </row>
    <row r="389" spans="20:21" x14ac:dyDescent="0.2">
      <c r="T389" s="101" t="s">
        <v>2214</v>
      </c>
      <c r="U389" s="106">
        <v>1</v>
      </c>
    </row>
    <row r="390" spans="20:21" x14ac:dyDescent="0.2">
      <c r="T390" s="101" t="s">
        <v>2215</v>
      </c>
      <c r="U390" s="105">
        <v>1</v>
      </c>
    </row>
    <row r="391" spans="20:21" x14ac:dyDescent="0.2">
      <c r="T391" s="101" t="s">
        <v>2216</v>
      </c>
      <c r="U391" s="105">
        <v>3</v>
      </c>
    </row>
    <row r="392" spans="20:21" x14ac:dyDescent="0.2">
      <c r="T392" s="86" t="s">
        <v>2217</v>
      </c>
      <c r="U392" s="105">
        <v>2</v>
      </c>
    </row>
    <row r="393" spans="20:21" x14ac:dyDescent="0.2">
      <c r="T393" s="104" t="s">
        <v>2218</v>
      </c>
      <c r="U393" s="106">
        <v>2</v>
      </c>
    </row>
    <row r="394" spans="20:21" x14ac:dyDescent="0.2">
      <c r="T394" s="86" t="s">
        <v>2219</v>
      </c>
      <c r="U394" s="106">
        <v>2</v>
      </c>
    </row>
    <row r="395" spans="20:21" x14ac:dyDescent="0.2">
      <c r="T395" s="101" t="s">
        <v>2220</v>
      </c>
      <c r="U395" s="106">
        <v>1</v>
      </c>
    </row>
    <row r="396" spans="20:21" x14ac:dyDescent="0.2">
      <c r="T396" s="101" t="s">
        <v>2221</v>
      </c>
      <c r="U396" s="106">
        <v>1</v>
      </c>
    </row>
    <row r="397" spans="20:21" x14ac:dyDescent="0.2">
      <c r="T397" s="101" t="s">
        <v>2222</v>
      </c>
      <c r="U397" s="106">
        <v>1</v>
      </c>
    </row>
    <row r="398" spans="20:21" x14ac:dyDescent="0.2">
      <c r="T398" s="101" t="s">
        <v>2223</v>
      </c>
      <c r="U398" s="106">
        <v>1</v>
      </c>
    </row>
    <row r="399" spans="20:21" x14ac:dyDescent="0.2">
      <c r="T399" s="101" t="s">
        <v>2224</v>
      </c>
      <c r="U399" s="106">
        <v>2</v>
      </c>
    </row>
    <row r="400" spans="20:21" x14ac:dyDescent="0.2">
      <c r="T400" s="86" t="s">
        <v>2225</v>
      </c>
      <c r="U400" s="105">
        <v>2</v>
      </c>
    </row>
    <row r="401" spans="20:21" x14ac:dyDescent="0.2">
      <c r="T401" s="104" t="s">
        <v>2226</v>
      </c>
      <c r="U401" s="106">
        <v>1</v>
      </c>
    </row>
    <row r="402" spans="20:21" x14ac:dyDescent="0.2">
      <c r="T402" s="86" t="s">
        <v>2227</v>
      </c>
      <c r="U402" s="105">
        <v>1</v>
      </c>
    </row>
    <row r="403" spans="20:21" x14ac:dyDescent="0.2">
      <c r="T403" s="101" t="s">
        <v>2228</v>
      </c>
      <c r="U403" s="105">
        <v>1</v>
      </c>
    </row>
    <row r="404" spans="20:21" x14ac:dyDescent="0.2">
      <c r="T404" s="101" t="s">
        <v>2229</v>
      </c>
      <c r="U404" s="105">
        <v>2</v>
      </c>
    </row>
    <row r="405" spans="20:21" x14ac:dyDescent="0.2">
      <c r="T405" s="101" t="s">
        <v>2230</v>
      </c>
      <c r="U405" s="106">
        <v>2</v>
      </c>
    </row>
    <row r="406" spans="20:21" x14ac:dyDescent="0.2">
      <c r="T406" s="101" t="s">
        <v>2231</v>
      </c>
      <c r="U406" s="106">
        <v>2</v>
      </c>
    </row>
    <row r="407" spans="20:21" x14ac:dyDescent="0.2">
      <c r="T407" s="101" t="s">
        <v>2232</v>
      </c>
      <c r="U407" s="106">
        <v>3</v>
      </c>
    </row>
    <row r="408" spans="20:21" x14ac:dyDescent="0.2">
      <c r="T408" s="86" t="s">
        <v>2233</v>
      </c>
      <c r="U408" s="105">
        <v>2</v>
      </c>
    </row>
    <row r="409" spans="20:21" x14ac:dyDescent="0.2">
      <c r="T409" s="104" t="s">
        <v>2234</v>
      </c>
      <c r="U409" s="105">
        <v>1</v>
      </c>
    </row>
    <row r="410" spans="20:21" x14ac:dyDescent="0.2">
      <c r="T410" s="86" t="s">
        <v>2235</v>
      </c>
      <c r="U410" s="106">
        <v>1</v>
      </c>
    </row>
    <row r="411" spans="20:21" x14ac:dyDescent="0.2">
      <c r="T411" s="101" t="s">
        <v>2236</v>
      </c>
      <c r="U411" s="105">
        <v>1</v>
      </c>
    </row>
    <row r="412" spans="20:21" x14ac:dyDescent="0.2">
      <c r="T412" s="101" t="s">
        <v>2237</v>
      </c>
      <c r="U412" s="106">
        <v>1</v>
      </c>
    </row>
    <row r="413" spans="20:21" x14ac:dyDescent="0.2">
      <c r="T413" s="101" t="s">
        <v>2238</v>
      </c>
      <c r="U413" s="106">
        <v>3</v>
      </c>
    </row>
    <row r="414" spans="20:21" x14ac:dyDescent="0.2">
      <c r="T414" s="101" t="s">
        <v>2239</v>
      </c>
      <c r="U414" s="106">
        <v>3</v>
      </c>
    </row>
    <row r="415" spans="20:21" x14ac:dyDescent="0.2">
      <c r="T415" s="101" t="s">
        <v>2240</v>
      </c>
      <c r="U415" s="106">
        <v>2</v>
      </c>
    </row>
    <row r="416" spans="20:21" x14ac:dyDescent="0.2">
      <c r="T416" s="86" t="s">
        <v>2241</v>
      </c>
      <c r="U416" s="106">
        <v>1</v>
      </c>
    </row>
    <row r="417" spans="20:21" x14ac:dyDescent="0.2">
      <c r="T417" s="104" t="s">
        <v>2242</v>
      </c>
      <c r="U417" s="106">
        <v>1</v>
      </c>
    </row>
    <row r="418" spans="20:21" x14ac:dyDescent="0.2">
      <c r="T418" s="86" t="s">
        <v>2243</v>
      </c>
      <c r="U418" s="106">
        <v>2</v>
      </c>
    </row>
    <row r="419" spans="20:21" x14ac:dyDescent="0.2">
      <c r="T419" s="101" t="s">
        <v>2244</v>
      </c>
      <c r="U419" s="106">
        <v>2</v>
      </c>
    </row>
    <row r="420" spans="20:21" x14ac:dyDescent="0.2">
      <c r="T420" s="101" t="s">
        <v>2245</v>
      </c>
      <c r="U420" s="106">
        <v>2</v>
      </c>
    </row>
    <row r="421" spans="20:21" x14ac:dyDescent="0.2">
      <c r="T421" s="101" t="s">
        <v>2246</v>
      </c>
      <c r="U421" s="106">
        <v>2</v>
      </c>
    </row>
    <row r="422" spans="20:21" x14ac:dyDescent="0.2">
      <c r="T422" s="101" t="s">
        <v>2247</v>
      </c>
      <c r="U422" s="106">
        <v>3</v>
      </c>
    </row>
    <row r="423" spans="20:21" x14ac:dyDescent="0.2">
      <c r="T423" s="101" t="s">
        <v>2248</v>
      </c>
      <c r="U423" s="105">
        <v>1</v>
      </c>
    </row>
    <row r="424" spans="20:21" x14ac:dyDescent="0.2">
      <c r="T424" s="86" t="s">
        <v>2249</v>
      </c>
      <c r="U424" s="105">
        <v>1</v>
      </c>
    </row>
    <row r="425" spans="20:21" x14ac:dyDescent="0.2">
      <c r="T425" s="104" t="s">
        <v>2250</v>
      </c>
      <c r="U425" s="105">
        <v>1</v>
      </c>
    </row>
    <row r="426" spans="20:21" x14ac:dyDescent="0.2">
      <c r="T426" s="86" t="s">
        <v>2251</v>
      </c>
      <c r="U426" s="105">
        <v>2</v>
      </c>
    </row>
    <row r="427" spans="20:21" x14ac:dyDescent="0.2">
      <c r="T427" s="101" t="s">
        <v>2252</v>
      </c>
      <c r="U427" s="105">
        <v>2</v>
      </c>
    </row>
    <row r="428" spans="20:21" x14ac:dyDescent="0.2">
      <c r="T428" s="101" t="s">
        <v>2253</v>
      </c>
      <c r="U428" s="105">
        <v>2</v>
      </c>
    </row>
    <row r="429" spans="20:21" x14ac:dyDescent="0.2">
      <c r="T429" s="101" t="s">
        <v>2254</v>
      </c>
      <c r="U429" s="105">
        <v>2</v>
      </c>
    </row>
    <row r="430" spans="20:21" x14ac:dyDescent="0.2">
      <c r="T430" s="101" t="s">
        <v>2255</v>
      </c>
      <c r="U430" s="105">
        <v>2</v>
      </c>
    </row>
    <row r="431" spans="20:21" x14ac:dyDescent="0.2">
      <c r="T431" s="101" t="s">
        <v>2256</v>
      </c>
      <c r="U431" s="105">
        <v>1</v>
      </c>
    </row>
    <row r="432" spans="20:21" x14ac:dyDescent="0.2">
      <c r="T432" s="86" t="s">
        <v>2257</v>
      </c>
      <c r="U432" s="106">
        <v>2</v>
      </c>
    </row>
    <row r="433" spans="20:21" x14ac:dyDescent="0.2">
      <c r="T433" s="104" t="s">
        <v>2258</v>
      </c>
      <c r="U433" s="106">
        <v>2</v>
      </c>
    </row>
    <row r="434" spans="20:21" x14ac:dyDescent="0.2">
      <c r="T434" s="86" t="s">
        <v>2259</v>
      </c>
      <c r="U434" s="106">
        <v>2</v>
      </c>
    </row>
    <row r="435" spans="20:21" x14ac:dyDescent="0.2">
      <c r="T435" s="101" t="s">
        <v>2260</v>
      </c>
      <c r="U435" s="106">
        <v>2</v>
      </c>
    </row>
    <row r="436" spans="20:21" x14ac:dyDescent="0.2">
      <c r="T436" s="101" t="s">
        <v>2261</v>
      </c>
      <c r="U436" s="106">
        <v>2</v>
      </c>
    </row>
    <row r="437" spans="20:21" x14ac:dyDescent="0.2">
      <c r="T437" s="101" t="s">
        <v>2262</v>
      </c>
      <c r="U437" s="106">
        <v>3</v>
      </c>
    </row>
    <row r="438" spans="20:21" x14ac:dyDescent="0.2">
      <c r="T438" s="101" t="s">
        <v>2263</v>
      </c>
      <c r="U438" s="106">
        <v>2</v>
      </c>
    </row>
    <row r="439" spans="20:21" x14ac:dyDescent="0.2">
      <c r="T439" s="101" t="s">
        <v>2264</v>
      </c>
      <c r="U439" s="106">
        <v>3</v>
      </c>
    </row>
    <row r="440" spans="20:21" x14ac:dyDescent="0.2">
      <c r="T440" s="86" t="s">
        <v>2265</v>
      </c>
      <c r="U440" s="106">
        <v>2</v>
      </c>
    </row>
    <row r="441" spans="20:21" x14ac:dyDescent="0.2">
      <c r="T441" s="104" t="s">
        <v>2266</v>
      </c>
      <c r="U441" s="106">
        <v>2</v>
      </c>
    </row>
    <row r="442" spans="20:21" x14ac:dyDescent="0.2">
      <c r="T442" s="86" t="s">
        <v>2267</v>
      </c>
      <c r="U442" s="106">
        <v>3</v>
      </c>
    </row>
    <row r="443" spans="20:21" x14ac:dyDescent="0.2">
      <c r="T443" s="101" t="s">
        <v>2268</v>
      </c>
      <c r="U443" s="106">
        <v>2</v>
      </c>
    </row>
    <row r="444" spans="20:21" x14ac:dyDescent="0.2">
      <c r="T444" s="101" t="s">
        <v>2269</v>
      </c>
      <c r="U444" s="106">
        <v>2</v>
      </c>
    </row>
    <row r="445" spans="20:21" x14ac:dyDescent="0.2">
      <c r="T445" s="101" t="s">
        <v>2270</v>
      </c>
      <c r="U445" s="106">
        <v>3</v>
      </c>
    </row>
    <row r="446" spans="20:21" x14ac:dyDescent="0.2">
      <c r="T446" s="101" t="s">
        <v>2271</v>
      </c>
      <c r="U446" s="106">
        <v>2</v>
      </c>
    </row>
    <row r="447" spans="20:21" x14ac:dyDescent="0.2">
      <c r="T447" s="101" t="s">
        <v>2272</v>
      </c>
      <c r="U447" s="106">
        <v>3</v>
      </c>
    </row>
    <row r="448" spans="20:21" x14ac:dyDescent="0.2">
      <c r="T448" s="86" t="s">
        <v>2273</v>
      </c>
      <c r="U448" s="106">
        <v>2</v>
      </c>
    </row>
    <row r="449" spans="20:21" x14ac:dyDescent="0.2">
      <c r="T449" s="104" t="s">
        <v>2274</v>
      </c>
      <c r="U449" s="106">
        <v>2</v>
      </c>
    </row>
    <row r="450" spans="20:21" x14ac:dyDescent="0.2">
      <c r="T450" s="86" t="s">
        <v>2275</v>
      </c>
      <c r="U450" s="105">
        <v>1</v>
      </c>
    </row>
    <row r="451" spans="20:21" x14ac:dyDescent="0.2">
      <c r="T451" s="101" t="s">
        <v>2276</v>
      </c>
      <c r="U451" s="105">
        <v>1</v>
      </c>
    </row>
    <row r="452" spans="20:21" x14ac:dyDescent="0.2">
      <c r="T452" s="101" t="s">
        <v>2277</v>
      </c>
      <c r="U452" s="106">
        <v>2</v>
      </c>
    </row>
    <row r="453" spans="20:21" x14ac:dyDescent="0.2">
      <c r="T453" s="101" t="s">
        <v>2278</v>
      </c>
      <c r="U453" s="106">
        <v>1</v>
      </c>
    </row>
    <row r="454" spans="20:21" x14ac:dyDescent="0.2">
      <c r="T454" s="101" t="s">
        <v>2279</v>
      </c>
      <c r="U454" s="106">
        <v>1</v>
      </c>
    </row>
    <row r="455" spans="20:21" x14ac:dyDescent="0.2">
      <c r="T455" s="101" t="s">
        <v>637</v>
      </c>
      <c r="U455" s="106">
        <v>2</v>
      </c>
    </row>
    <row r="456" spans="20:21" x14ac:dyDescent="0.2">
      <c r="T456" s="86" t="s">
        <v>2280</v>
      </c>
      <c r="U456" s="106">
        <v>3</v>
      </c>
    </row>
    <row r="457" spans="20:21" x14ac:dyDescent="0.2">
      <c r="T457" s="104" t="s">
        <v>2281</v>
      </c>
      <c r="U457" s="106">
        <v>2</v>
      </c>
    </row>
    <row r="458" spans="20:21" x14ac:dyDescent="0.2">
      <c r="T458" s="86" t="s">
        <v>2282</v>
      </c>
      <c r="U458" s="106">
        <v>3</v>
      </c>
    </row>
    <row r="459" spans="20:21" x14ac:dyDescent="0.2">
      <c r="T459" s="101" t="s">
        <v>2283</v>
      </c>
      <c r="U459" s="106">
        <v>3</v>
      </c>
    </row>
    <row r="460" spans="20:21" x14ac:dyDescent="0.2">
      <c r="T460" s="101"/>
      <c r="U460" s="103"/>
    </row>
    <row r="461" spans="20:21" x14ac:dyDescent="0.2">
      <c r="T461" s="101"/>
      <c r="U461" s="103"/>
    </row>
    <row r="462" spans="20:21" x14ac:dyDescent="0.2">
      <c r="T462" s="101" t="s">
        <v>2284</v>
      </c>
      <c r="U462" s="103"/>
    </row>
    <row r="463" spans="20:21" x14ac:dyDescent="0.2">
      <c r="T463" s="101" t="s">
        <v>2285</v>
      </c>
      <c r="U463" s="103"/>
    </row>
    <row r="464" spans="20:21" x14ac:dyDescent="0.2">
      <c r="T464" s="86" t="s">
        <v>2286</v>
      </c>
      <c r="U464" s="103"/>
    </row>
    <row r="65530" s="2" customFormat="1" ht="10.199999999999999" x14ac:dyDescent="0.2"/>
  </sheetData>
  <sheetProtection algorithmName="SHA-512" hashValue="rjR5AaRRiP+sGUO0u7guW7p7zafOk6w7DP1ghmSAnvPcBvQsjBR4cEhnlOf788mDXvTILxyLioCfuXEG8w4OFA==" saltValue="Lq47SJjH3QyRME8tJak09w==" spinCount="100000" sheet="1" objects="1" scenarios="1" selectLockedCells="1" selectUnlockedCells="1"/>
  <mergeCells count="7">
    <mergeCell ref="C22:J22"/>
    <mergeCell ref="C2:K2"/>
    <mergeCell ref="C3:C21"/>
    <mergeCell ref="K3:K21"/>
    <mergeCell ref="E4:I4"/>
    <mergeCell ref="E5:I5"/>
    <mergeCell ref="E11:F11"/>
  </mergeCells>
  <dataValidations count="6">
    <dataValidation type="list" allowBlank="1" showInputMessage="1" showErrorMessage="1" sqref="F13" xr:uid="{00000000-0002-0000-0300-000001000000}">
      <formula1>$Q$3:$Q$8</formula1>
    </dataValidation>
    <dataValidation type="list" allowBlank="1" showInputMessage="1" showErrorMessage="1" sqref="F10" xr:uid="{00000000-0002-0000-0300-000002000000}">
      <formula1>$V$2:$V$3</formula1>
    </dataValidation>
    <dataValidation type="list" allowBlank="1" showInputMessage="1" showErrorMessage="1" sqref="F12" xr:uid="{00000000-0002-0000-0300-000003000000}">
      <formula1>$N$3:$N$8</formula1>
    </dataValidation>
    <dataValidation type="list" allowBlank="1" showInputMessage="1" showErrorMessage="1" sqref="F14" xr:uid="{00000000-0002-0000-0300-000004000000}">
      <formula1>$T$3:$T$452</formula1>
    </dataValidation>
    <dataValidation type="list" allowBlank="1" showInputMessage="1" showErrorMessage="1" sqref="F15" xr:uid="{00000000-0002-0000-0300-000005000000}">
      <formula1>$W$3:$W$214</formula1>
    </dataValidation>
    <dataValidation type="list" allowBlank="1" showInputMessage="1" showErrorMessage="1" sqref="F9" xr:uid="{00000000-0002-0000-0300-000000000000}">
      <formula1>$E$23:$E$24</formula1>
    </dataValidation>
  </dataValidations>
  <pageMargins left="0.75" right="0.75" top="1" bottom="1" header="0.5" footer="0.5"/>
  <pageSetup paperSize="9" orientation="portrait"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1:Y285"/>
  <sheetViews>
    <sheetView showGridLines="0" tabSelected="1" zoomScaleNormal="100" workbookViewId="0"/>
  </sheetViews>
  <sheetFormatPr baseColWidth="10" defaultColWidth="9.21875" defaultRowHeight="12.6" x14ac:dyDescent="0.2"/>
  <cols>
    <col min="1" max="1" width="3.21875" style="2" customWidth="1"/>
    <col min="2" max="2" width="1.21875" style="2" customWidth="1"/>
    <col min="3" max="3" width="2.44140625" style="2" customWidth="1"/>
    <col min="4" max="4" width="44.21875" style="2" customWidth="1"/>
    <col min="5" max="5" width="19.77734375" style="2" customWidth="1"/>
    <col min="6" max="7" width="12.44140625" style="2" customWidth="1"/>
    <col min="8" max="8" width="16.44140625" style="2" bestFit="1" customWidth="1"/>
    <col min="9" max="9" width="2.44140625" style="2" customWidth="1"/>
    <col min="10" max="10" width="1.21875" style="2" customWidth="1"/>
    <col min="11" max="11" width="10.77734375" style="2" customWidth="1"/>
    <col min="12" max="12" width="35.5546875" style="204" customWidth="1"/>
    <col min="13" max="13" width="7.21875" style="76" bestFit="1" customWidth="1"/>
    <col min="14" max="14" width="3.77734375" style="1" customWidth="1"/>
    <col min="15" max="15" width="35.5546875" style="1" customWidth="1"/>
    <col min="16" max="16" width="7.21875" style="76" bestFit="1" customWidth="1"/>
    <col min="17" max="17" width="3.77734375" style="1" customWidth="1"/>
    <col min="18" max="18" width="35.5546875" style="1" customWidth="1"/>
    <col min="19" max="19" width="7.21875" style="76" bestFit="1" customWidth="1"/>
    <col min="20" max="20" width="3.77734375" style="1" customWidth="1"/>
    <col min="21" max="21" width="35.5546875" style="1" customWidth="1"/>
    <col min="22" max="22" width="7.21875" style="76" bestFit="1" customWidth="1"/>
    <col min="23" max="23" width="3.77734375" style="1" customWidth="1"/>
    <col min="24" max="24" width="35.5546875" style="1" customWidth="1"/>
    <col min="25" max="25" width="7.21875" style="76" bestFit="1" customWidth="1"/>
    <col min="26" max="16384" width="9.21875" style="2"/>
  </cols>
  <sheetData>
    <row r="1" spans="2:25" ht="13.2" thickBot="1" x14ac:dyDescent="0.25"/>
    <row r="2" spans="2:25" ht="6" customHeight="1" thickBot="1" x14ac:dyDescent="0.25">
      <c r="B2" s="412"/>
      <c r="C2" s="413"/>
      <c r="D2" s="413"/>
      <c r="E2" s="413"/>
      <c r="F2" s="413"/>
      <c r="G2" s="413"/>
      <c r="H2" s="413"/>
      <c r="I2" s="413"/>
      <c r="J2" s="414"/>
      <c r="L2" s="203"/>
    </row>
    <row r="3" spans="2:25" ht="13.8" thickTop="1" thickBot="1" x14ac:dyDescent="0.25">
      <c r="B3" s="435"/>
      <c r="C3" s="12"/>
      <c r="D3" s="13"/>
      <c r="E3" s="13"/>
      <c r="F3" s="13"/>
      <c r="G3" s="13"/>
      <c r="H3" s="13"/>
      <c r="I3" s="14"/>
      <c r="J3" s="429"/>
      <c r="L3" s="203"/>
    </row>
    <row r="4" spans="2:25" ht="25.8" thickBot="1" x14ac:dyDescent="0.25">
      <c r="B4" s="435"/>
      <c r="C4" s="15"/>
      <c r="D4" s="436" t="s">
        <v>44</v>
      </c>
      <c r="E4" s="437"/>
      <c r="F4" s="437"/>
      <c r="G4" s="437"/>
      <c r="H4" s="438"/>
      <c r="I4" s="22"/>
      <c r="J4" s="429"/>
      <c r="L4" s="207" t="s">
        <v>2287</v>
      </c>
      <c r="M4" s="208" t="s">
        <v>13</v>
      </c>
      <c r="N4" s="209"/>
      <c r="O4" s="210" t="s">
        <v>2288</v>
      </c>
      <c r="P4" s="208" t="s">
        <v>13</v>
      </c>
      <c r="Q4" s="209"/>
      <c r="R4" s="210" t="s">
        <v>2289</v>
      </c>
      <c r="S4" s="208" t="s">
        <v>13</v>
      </c>
      <c r="T4" s="209"/>
      <c r="U4" s="210" t="s">
        <v>2290</v>
      </c>
      <c r="V4" s="208" t="s">
        <v>13</v>
      </c>
      <c r="W4" s="209"/>
      <c r="X4" s="210" t="s">
        <v>2291</v>
      </c>
      <c r="Y4" s="208" t="s">
        <v>13</v>
      </c>
    </row>
    <row r="5" spans="2:25" ht="15" customHeight="1" thickBot="1" x14ac:dyDescent="0.25">
      <c r="B5" s="435"/>
      <c r="C5" s="15"/>
      <c r="D5" s="439" t="s">
        <v>2292</v>
      </c>
      <c r="E5" s="440"/>
      <c r="F5" s="440"/>
      <c r="G5" s="440"/>
      <c r="H5" s="441"/>
      <c r="I5" s="22"/>
      <c r="J5" s="429"/>
      <c r="L5" s="200" t="s">
        <v>2293</v>
      </c>
      <c r="M5" s="205">
        <v>1</v>
      </c>
      <c r="O5" s="200" t="s">
        <v>2293</v>
      </c>
      <c r="P5" s="205">
        <v>1</v>
      </c>
      <c r="R5" s="200" t="s">
        <v>2293</v>
      </c>
      <c r="S5" s="205">
        <v>1</v>
      </c>
      <c r="U5" s="200" t="s">
        <v>2293</v>
      </c>
      <c r="V5" s="205">
        <v>1</v>
      </c>
      <c r="X5" s="200" t="s">
        <v>2293</v>
      </c>
      <c r="Y5" s="205">
        <v>1</v>
      </c>
    </row>
    <row r="6" spans="2:25" ht="12.75" customHeight="1" x14ac:dyDescent="0.2">
      <c r="B6" s="435"/>
      <c r="C6" s="15"/>
      <c r="D6" s="446"/>
      <c r="E6" s="446"/>
      <c r="F6" s="446"/>
      <c r="G6" s="446"/>
      <c r="H6" s="446"/>
      <c r="I6" s="22"/>
      <c r="J6" s="429"/>
      <c r="L6" s="200" t="s">
        <v>2294</v>
      </c>
      <c r="M6" s="205">
        <v>1</v>
      </c>
      <c r="O6" s="200" t="s">
        <v>2294</v>
      </c>
      <c r="P6" s="205">
        <v>1</v>
      </c>
      <c r="R6" s="200" t="s">
        <v>2294</v>
      </c>
      <c r="S6" s="205">
        <v>1</v>
      </c>
      <c r="U6" s="200" t="s">
        <v>2294</v>
      </c>
      <c r="V6" s="205">
        <v>1</v>
      </c>
      <c r="X6" s="200" t="s">
        <v>2294</v>
      </c>
      <c r="Y6" s="205">
        <v>1</v>
      </c>
    </row>
    <row r="7" spans="2:25" ht="12.75" customHeight="1" x14ac:dyDescent="0.2">
      <c r="B7" s="435"/>
      <c r="C7" s="15"/>
      <c r="D7" s="446"/>
      <c r="E7" s="446"/>
      <c r="F7" s="446"/>
      <c r="G7" s="446"/>
      <c r="H7" s="446"/>
      <c r="I7" s="22"/>
      <c r="J7" s="429"/>
      <c r="L7" s="200" t="s">
        <v>2295</v>
      </c>
      <c r="M7" s="205">
        <v>1</v>
      </c>
      <c r="O7" s="200" t="s">
        <v>2295</v>
      </c>
      <c r="P7" s="205">
        <v>1</v>
      </c>
      <c r="R7" s="200" t="s">
        <v>2295</v>
      </c>
      <c r="S7" s="205">
        <v>1</v>
      </c>
      <c r="U7" s="200" t="s">
        <v>2295</v>
      </c>
      <c r="V7" s="205">
        <v>1</v>
      </c>
      <c r="X7" s="200" t="s">
        <v>2295</v>
      </c>
      <c r="Y7" s="205">
        <v>1</v>
      </c>
    </row>
    <row r="8" spans="2:25" ht="13.5" customHeight="1" thickBot="1" x14ac:dyDescent="0.25">
      <c r="B8" s="435"/>
      <c r="C8" s="15"/>
      <c r="D8" s="447"/>
      <c r="E8" s="447"/>
      <c r="F8" s="447"/>
      <c r="G8" s="447"/>
      <c r="H8" s="447"/>
      <c r="I8" s="22"/>
      <c r="J8" s="429"/>
      <c r="L8" s="200" t="s">
        <v>2296</v>
      </c>
      <c r="M8" s="205">
        <v>1</v>
      </c>
      <c r="O8" s="200" t="s">
        <v>2296</v>
      </c>
      <c r="P8" s="205">
        <v>1</v>
      </c>
      <c r="R8" s="200" t="s">
        <v>2296</v>
      </c>
      <c r="S8" s="205">
        <v>1</v>
      </c>
      <c r="U8" s="200" t="s">
        <v>2296</v>
      </c>
      <c r="V8" s="205">
        <v>1</v>
      </c>
      <c r="X8" s="200" t="s">
        <v>2296</v>
      </c>
      <c r="Y8" s="205">
        <v>1</v>
      </c>
    </row>
    <row r="9" spans="2:25" ht="13.2" thickBot="1" x14ac:dyDescent="0.25">
      <c r="B9" s="435"/>
      <c r="C9" s="15"/>
      <c r="D9" s="448" t="s">
        <v>77</v>
      </c>
      <c r="E9" s="449"/>
      <c r="F9" s="89" t="s">
        <v>13</v>
      </c>
      <c r="G9" s="89" t="s">
        <v>14</v>
      </c>
      <c r="H9" s="90" t="s">
        <v>16</v>
      </c>
      <c r="I9" s="22"/>
      <c r="J9" s="429"/>
      <c r="L9" s="200" t="s">
        <v>2297</v>
      </c>
      <c r="M9" s="205">
        <v>3</v>
      </c>
      <c r="O9" s="200" t="s">
        <v>2297</v>
      </c>
      <c r="P9" s="205">
        <v>3</v>
      </c>
      <c r="R9" s="200" t="s">
        <v>2297</v>
      </c>
      <c r="S9" s="205">
        <v>3</v>
      </c>
      <c r="U9" s="200" t="s">
        <v>2297</v>
      </c>
      <c r="V9" s="205">
        <v>3</v>
      </c>
      <c r="X9" s="200" t="s">
        <v>2297</v>
      </c>
      <c r="Y9" s="205">
        <v>3</v>
      </c>
    </row>
    <row r="10" spans="2:25" ht="25.2" x14ac:dyDescent="0.2">
      <c r="B10" s="435"/>
      <c r="C10" s="15"/>
      <c r="D10" s="185" t="str">
        <f>L4</f>
        <v>PAIS DE NACIMIENTO O CONSTITUCION</v>
      </c>
      <c r="E10" s="186" t="s">
        <v>2325</v>
      </c>
      <c r="F10" s="192">
        <f>IFERROR(VLOOKUP(E10,L5:M273,2,FALSE),0)</f>
        <v>1</v>
      </c>
      <c r="G10" s="193">
        <f>+F10*H10</f>
        <v>0.1</v>
      </c>
      <c r="H10" s="187">
        <v>0.1</v>
      </c>
      <c r="I10" s="22"/>
      <c r="J10" s="429"/>
      <c r="L10" s="200" t="s">
        <v>2299</v>
      </c>
      <c r="M10" s="205">
        <v>1</v>
      </c>
      <c r="O10" s="200" t="s">
        <v>2299</v>
      </c>
      <c r="P10" s="205">
        <v>1</v>
      </c>
      <c r="R10" s="200" t="s">
        <v>2299</v>
      </c>
      <c r="S10" s="205">
        <v>1</v>
      </c>
      <c r="U10" s="200" t="s">
        <v>2299</v>
      </c>
      <c r="V10" s="205">
        <v>1</v>
      </c>
      <c r="X10" s="200" t="s">
        <v>2299</v>
      </c>
      <c r="Y10" s="205">
        <v>1</v>
      </c>
    </row>
    <row r="11" spans="2:25" x14ac:dyDescent="0.2">
      <c r="B11" s="435"/>
      <c r="C11" s="15"/>
      <c r="D11" s="188" t="str">
        <f>O4</f>
        <v>PAIS DE NACIONALIDAD</v>
      </c>
      <c r="E11" s="191" t="s">
        <v>2301</v>
      </c>
      <c r="F11" s="194">
        <f>IFERROR(VLOOKUP(E11,O5:P274,2,FALSE),0)</f>
        <v>1</v>
      </c>
      <c r="G11" s="195">
        <f t="shared" ref="G11:G14" si="0">+F11*H11</f>
        <v>0.15</v>
      </c>
      <c r="H11" s="189">
        <v>0.15</v>
      </c>
      <c r="I11" s="22"/>
      <c r="J11" s="429"/>
      <c r="L11" s="200" t="s">
        <v>2300</v>
      </c>
      <c r="M11" s="205">
        <v>2</v>
      </c>
      <c r="O11" s="200" t="s">
        <v>2300</v>
      </c>
      <c r="P11" s="205">
        <v>2</v>
      </c>
      <c r="R11" s="200" t="s">
        <v>2300</v>
      </c>
      <c r="S11" s="205">
        <v>2</v>
      </c>
      <c r="U11" s="200" t="s">
        <v>2300</v>
      </c>
      <c r="V11" s="205">
        <v>2</v>
      </c>
      <c r="X11" s="200" t="s">
        <v>2300</v>
      </c>
      <c r="Y11" s="205">
        <v>2</v>
      </c>
    </row>
    <row r="12" spans="2:25" x14ac:dyDescent="0.2">
      <c r="B12" s="435"/>
      <c r="C12" s="15"/>
      <c r="D12" s="188" t="str">
        <f>R4</f>
        <v>PAIS DE ORIGEN DE FONDOS</v>
      </c>
      <c r="E12" s="191" t="s">
        <v>2294</v>
      </c>
      <c r="F12" s="194">
        <f>IFERROR(VLOOKUP(E12,R5:S275,2,FALSE),0)</f>
        <v>1</v>
      </c>
      <c r="G12" s="195">
        <f t="shared" si="0"/>
        <v>0.3</v>
      </c>
      <c r="H12" s="189">
        <v>0.3</v>
      </c>
      <c r="I12" s="22"/>
      <c r="J12" s="429"/>
      <c r="L12" s="200" t="s">
        <v>2301</v>
      </c>
      <c r="M12" s="205">
        <v>1</v>
      </c>
      <c r="O12" s="200" t="s">
        <v>2301</v>
      </c>
      <c r="P12" s="205">
        <v>1</v>
      </c>
      <c r="R12" s="200" t="s">
        <v>2301</v>
      </c>
      <c r="S12" s="205">
        <v>1</v>
      </c>
      <c r="U12" s="200" t="s">
        <v>2301</v>
      </c>
      <c r="V12" s="205">
        <v>1</v>
      </c>
      <c r="X12" s="200" t="s">
        <v>2301</v>
      </c>
      <c r="Y12" s="205">
        <v>1</v>
      </c>
    </row>
    <row r="13" spans="2:25" x14ac:dyDescent="0.2">
      <c r="B13" s="435"/>
      <c r="C13" s="15"/>
      <c r="D13" s="188" t="str">
        <f>U4</f>
        <v>PAIS DESTINO DE FONDOS</v>
      </c>
      <c r="E13" s="191" t="s">
        <v>2358</v>
      </c>
      <c r="F13" s="194">
        <f>IFERROR(VLOOKUP(E13,U5:V276,2,FALSE),0)</f>
        <v>1</v>
      </c>
      <c r="G13" s="195">
        <f t="shared" si="0"/>
        <v>0.3</v>
      </c>
      <c r="H13" s="189">
        <v>0.3</v>
      </c>
      <c r="I13" s="22"/>
      <c r="J13" s="429"/>
      <c r="L13" s="200" t="s">
        <v>2303</v>
      </c>
      <c r="M13" s="205">
        <v>2</v>
      </c>
      <c r="O13" s="200" t="s">
        <v>2303</v>
      </c>
      <c r="P13" s="205">
        <v>2</v>
      </c>
      <c r="R13" s="200" t="s">
        <v>2303</v>
      </c>
      <c r="S13" s="205">
        <v>2</v>
      </c>
      <c r="U13" s="200" t="s">
        <v>2303</v>
      </c>
      <c r="V13" s="205">
        <v>2</v>
      </c>
      <c r="X13" s="200" t="s">
        <v>2303</v>
      </c>
      <c r="Y13" s="205">
        <v>2</v>
      </c>
    </row>
    <row r="14" spans="2:25" x14ac:dyDescent="0.2">
      <c r="B14" s="435"/>
      <c r="C14" s="15"/>
      <c r="D14" s="188" t="str">
        <f>X4</f>
        <v>PAIS DE RESIDENCIA FISCAL</v>
      </c>
      <c r="E14" s="190" t="s">
        <v>2366</v>
      </c>
      <c r="F14" s="196">
        <f>IFERROR(VLOOKUP(E14,X5:Y277,2,FALSE),0)</f>
        <v>1</v>
      </c>
      <c r="G14" s="197">
        <f t="shared" si="0"/>
        <v>0.15</v>
      </c>
      <c r="H14" s="189">
        <v>0.15</v>
      </c>
      <c r="I14" s="22"/>
      <c r="J14" s="429"/>
      <c r="L14" s="200" t="s">
        <v>2305</v>
      </c>
      <c r="M14" s="205">
        <v>2</v>
      </c>
      <c r="O14" s="200" t="s">
        <v>2305</v>
      </c>
      <c r="P14" s="205">
        <v>2</v>
      </c>
      <c r="R14" s="200" t="s">
        <v>2305</v>
      </c>
      <c r="S14" s="205">
        <v>2</v>
      </c>
      <c r="U14" s="200" t="s">
        <v>2305</v>
      </c>
      <c r="V14" s="205">
        <v>2</v>
      </c>
      <c r="X14" s="200" t="s">
        <v>2305</v>
      </c>
      <c r="Y14" s="205">
        <v>2</v>
      </c>
    </row>
    <row r="15" spans="2:25" ht="13.2" thickBot="1" x14ac:dyDescent="0.25">
      <c r="B15" s="435"/>
      <c r="C15" s="15"/>
      <c r="D15" s="93" t="s">
        <v>36</v>
      </c>
      <c r="E15" s="94" t="s">
        <v>36</v>
      </c>
      <c r="F15" s="95" t="s">
        <v>36</v>
      </c>
      <c r="G15" s="96" t="s">
        <v>36</v>
      </c>
      <c r="H15" s="97" t="s">
        <v>36</v>
      </c>
      <c r="I15" s="22"/>
      <c r="J15" s="429"/>
      <c r="L15" s="200" t="s">
        <v>2306</v>
      </c>
      <c r="M15" s="205">
        <v>2</v>
      </c>
      <c r="O15" s="200" t="s">
        <v>2306</v>
      </c>
      <c r="P15" s="205">
        <v>2</v>
      </c>
      <c r="R15" s="200" t="s">
        <v>2306</v>
      </c>
      <c r="S15" s="205">
        <v>2</v>
      </c>
      <c r="U15" s="200" t="s">
        <v>2306</v>
      </c>
      <c r="V15" s="205">
        <v>2</v>
      </c>
      <c r="X15" s="200" t="s">
        <v>2306</v>
      </c>
      <c r="Y15" s="205">
        <v>2</v>
      </c>
    </row>
    <row r="16" spans="2:25" x14ac:dyDescent="0.2">
      <c r="B16" s="435"/>
      <c r="C16" s="15"/>
      <c r="D16" s="32"/>
      <c r="E16" s="25"/>
      <c r="F16" s="33"/>
      <c r="G16" s="33"/>
      <c r="H16" s="34">
        <f>SUM(H10:H15)</f>
        <v>1</v>
      </c>
      <c r="I16" s="22"/>
      <c r="J16" s="429"/>
      <c r="L16" s="200" t="s">
        <v>2307</v>
      </c>
      <c r="M16" s="205">
        <v>2</v>
      </c>
      <c r="O16" s="200" t="s">
        <v>2307</v>
      </c>
      <c r="P16" s="205">
        <v>2</v>
      </c>
      <c r="R16" s="200" t="s">
        <v>2307</v>
      </c>
      <c r="S16" s="205">
        <v>2</v>
      </c>
      <c r="U16" s="200" t="s">
        <v>2307</v>
      </c>
      <c r="V16" s="205">
        <v>2</v>
      </c>
      <c r="X16" s="200" t="s">
        <v>2307</v>
      </c>
      <c r="Y16" s="205">
        <v>2</v>
      </c>
    </row>
    <row r="17" spans="2:25" ht="13.2" thickBot="1" x14ac:dyDescent="0.25">
      <c r="B17" s="435"/>
      <c r="C17" s="15"/>
      <c r="D17" s="447"/>
      <c r="E17" s="447"/>
      <c r="F17" s="447"/>
      <c r="G17" s="447"/>
      <c r="H17" s="35"/>
      <c r="I17" s="22"/>
      <c r="J17" s="429"/>
      <c r="L17" s="200" t="s">
        <v>2308</v>
      </c>
      <c r="M17" s="205">
        <v>1</v>
      </c>
      <c r="O17" s="200" t="s">
        <v>2308</v>
      </c>
      <c r="P17" s="205">
        <v>1</v>
      </c>
      <c r="R17" s="200" t="s">
        <v>2308</v>
      </c>
      <c r="S17" s="205">
        <v>1</v>
      </c>
      <c r="U17" s="200" t="s">
        <v>2308</v>
      </c>
      <c r="V17" s="205">
        <v>1</v>
      </c>
      <c r="X17" s="200" t="s">
        <v>2308</v>
      </c>
      <c r="Y17" s="205">
        <v>1</v>
      </c>
    </row>
    <row r="18" spans="2:25" ht="13.2" thickBot="1" x14ac:dyDescent="0.25">
      <c r="B18" s="435"/>
      <c r="C18" s="15"/>
      <c r="D18" s="450" t="s">
        <v>22</v>
      </c>
      <c r="E18" s="451"/>
      <c r="F18" s="451"/>
      <c r="G18" s="452"/>
      <c r="H18" s="199">
        <f>SUM(G10:G14)</f>
        <v>1</v>
      </c>
      <c r="I18" s="22"/>
      <c r="J18" s="429"/>
      <c r="L18" s="200" t="s">
        <v>2309</v>
      </c>
      <c r="M18" s="205">
        <v>2</v>
      </c>
      <c r="O18" s="200" t="s">
        <v>2309</v>
      </c>
      <c r="P18" s="205">
        <v>2</v>
      </c>
      <c r="R18" s="200" t="s">
        <v>2309</v>
      </c>
      <c r="S18" s="205">
        <v>2</v>
      </c>
      <c r="U18" s="200" t="s">
        <v>2309</v>
      </c>
      <c r="V18" s="205">
        <v>1</v>
      </c>
      <c r="X18" s="200" t="s">
        <v>2309</v>
      </c>
      <c r="Y18" s="205">
        <v>1</v>
      </c>
    </row>
    <row r="19" spans="2:25" ht="13.2" thickBot="1" x14ac:dyDescent="0.25">
      <c r="B19" s="435"/>
      <c r="C19" s="15"/>
      <c r="D19" s="442" t="s">
        <v>23</v>
      </c>
      <c r="E19" s="443"/>
      <c r="F19" s="443"/>
      <c r="G19" s="444"/>
      <c r="H19" s="183" t="str">
        <f>IF(H18&lt;=1,"BAJO",IF(H18&lt;=2,"MEDIO","ALTO"))</f>
        <v>BAJO</v>
      </c>
      <c r="I19" s="22"/>
      <c r="J19" s="429"/>
      <c r="L19" s="200" t="s">
        <v>2310</v>
      </c>
      <c r="M19" s="205">
        <v>1</v>
      </c>
      <c r="O19" s="200" t="s">
        <v>2310</v>
      </c>
      <c r="P19" s="205">
        <v>1</v>
      </c>
      <c r="R19" s="200" t="s">
        <v>2310</v>
      </c>
      <c r="S19" s="205">
        <v>1</v>
      </c>
      <c r="U19" s="200" t="s">
        <v>2310</v>
      </c>
      <c r="V19" s="205">
        <v>1</v>
      </c>
      <c r="X19" s="200" t="s">
        <v>2310</v>
      </c>
      <c r="Y19" s="205">
        <v>1</v>
      </c>
    </row>
    <row r="20" spans="2:25" ht="13.5" customHeight="1" thickBot="1" x14ac:dyDescent="0.25">
      <c r="B20" s="435"/>
      <c r="C20" s="26"/>
      <c r="D20" s="27"/>
      <c r="E20" s="27"/>
      <c r="F20" s="27"/>
      <c r="G20" s="27"/>
      <c r="H20" s="27"/>
      <c r="I20" s="28"/>
      <c r="J20" s="429"/>
      <c r="L20" s="200" t="s">
        <v>2311</v>
      </c>
      <c r="M20" s="205">
        <v>2</v>
      </c>
      <c r="O20" s="200" t="s">
        <v>2311</v>
      </c>
      <c r="P20" s="205">
        <v>2</v>
      </c>
      <c r="R20" s="200" t="s">
        <v>2311</v>
      </c>
      <c r="S20" s="205">
        <v>2</v>
      </c>
      <c r="U20" s="200" t="s">
        <v>2311</v>
      </c>
      <c r="V20" s="205">
        <v>2</v>
      </c>
      <c r="X20" s="200" t="s">
        <v>2311</v>
      </c>
      <c r="Y20" s="205">
        <v>2</v>
      </c>
    </row>
    <row r="21" spans="2:25" ht="12" customHeight="1" thickTop="1" thickBot="1" x14ac:dyDescent="0.25">
      <c r="B21" s="427"/>
      <c r="C21" s="428"/>
      <c r="D21" s="428"/>
      <c r="E21" s="428"/>
      <c r="F21" s="428"/>
      <c r="G21" s="428"/>
      <c r="H21" s="428"/>
      <c r="I21" s="428"/>
      <c r="J21" s="445"/>
      <c r="L21" s="200" t="s">
        <v>2312</v>
      </c>
      <c r="M21" s="205">
        <v>1</v>
      </c>
      <c r="O21" s="200" t="s">
        <v>2312</v>
      </c>
      <c r="P21" s="205">
        <v>1</v>
      </c>
      <c r="R21" s="200" t="s">
        <v>2312</v>
      </c>
      <c r="S21" s="205">
        <v>1</v>
      </c>
      <c r="U21" s="200" t="s">
        <v>2312</v>
      </c>
      <c r="V21" s="205">
        <v>1</v>
      </c>
      <c r="X21" s="200" t="s">
        <v>2312</v>
      </c>
      <c r="Y21" s="205">
        <v>1</v>
      </c>
    </row>
    <row r="22" spans="2:25" x14ac:dyDescent="0.2">
      <c r="B22" s="11"/>
      <c r="C22" s="11"/>
      <c r="D22" s="25"/>
      <c r="E22" s="25"/>
      <c r="F22" s="25"/>
      <c r="G22" s="25"/>
      <c r="H22" s="25"/>
      <c r="I22" s="11"/>
      <c r="J22" s="11"/>
      <c r="L22" s="200" t="s">
        <v>2313</v>
      </c>
      <c r="M22" s="205">
        <v>1</v>
      </c>
      <c r="O22" s="200" t="s">
        <v>2313</v>
      </c>
      <c r="P22" s="205">
        <v>1</v>
      </c>
      <c r="R22" s="200" t="s">
        <v>2313</v>
      </c>
      <c r="S22" s="205">
        <v>1</v>
      </c>
      <c r="U22" s="200" t="s">
        <v>2313</v>
      </c>
      <c r="V22" s="205">
        <v>1</v>
      </c>
      <c r="X22" s="200" t="s">
        <v>2313</v>
      </c>
      <c r="Y22" s="205">
        <v>1</v>
      </c>
    </row>
    <row r="23" spans="2:25" x14ac:dyDescent="0.2">
      <c r="D23" s="351"/>
      <c r="E23" s="1"/>
      <c r="F23" s="352"/>
      <c r="G23" s="1"/>
      <c r="H23" s="1"/>
      <c r="L23" s="200" t="s">
        <v>2314</v>
      </c>
      <c r="M23" s="205">
        <v>1</v>
      </c>
      <c r="O23" s="200" t="s">
        <v>2314</v>
      </c>
      <c r="P23" s="205">
        <v>1</v>
      </c>
      <c r="R23" s="200" t="s">
        <v>2314</v>
      </c>
      <c r="S23" s="205">
        <v>1</v>
      </c>
      <c r="U23" s="200" t="s">
        <v>2314</v>
      </c>
      <c r="V23" s="205">
        <v>1</v>
      </c>
      <c r="X23" s="200" t="s">
        <v>2314</v>
      </c>
      <c r="Y23" s="205">
        <v>1</v>
      </c>
    </row>
    <row r="24" spans="2:25" x14ac:dyDescent="0.2">
      <c r="D24" s="351"/>
      <c r="E24" s="1"/>
      <c r="F24" s="352"/>
      <c r="G24" s="1"/>
      <c r="H24" s="1"/>
      <c r="L24" s="200" t="s">
        <v>2315</v>
      </c>
      <c r="M24" s="205">
        <v>3</v>
      </c>
      <c r="O24" s="200" t="s">
        <v>2315</v>
      </c>
      <c r="P24" s="205">
        <v>3</v>
      </c>
      <c r="R24" s="200" t="s">
        <v>2315</v>
      </c>
      <c r="S24" s="205">
        <v>3</v>
      </c>
      <c r="U24" s="200" t="s">
        <v>2315</v>
      </c>
      <c r="V24" s="205">
        <v>3</v>
      </c>
      <c r="X24" s="200" t="s">
        <v>2315</v>
      </c>
      <c r="Y24" s="205">
        <v>3</v>
      </c>
    </row>
    <row r="25" spans="2:25" x14ac:dyDescent="0.2">
      <c r="D25" s="351" t="s">
        <v>36</v>
      </c>
      <c r="E25" s="1"/>
      <c r="F25" s="352"/>
      <c r="G25" s="1"/>
      <c r="H25" s="1"/>
      <c r="L25" s="200" t="s">
        <v>2316</v>
      </c>
      <c r="M25" s="205">
        <v>3</v>
      </c>
      <c r="O25" s="200" t="s">
        <v>2316</v>
      </c>
      <c r="P25" s="205">
        <v>3</v>
      </c>
      <c r="R25" s="200" t="s">
        <v>2316</v>
      </c>
      <c r="S25" s="205">
        <v>3</v>
      </c>
      <c r="U25" s="200" t="s">
        <v>2316</v>
      </c>
      <c r="V25" s="205">
        <v>3</v>
      </c>
      <c r="X25" s="200" t="s">
        <v>2316</v>
      </c>
      <c r="Y25" s="205">
        <v>3</v>
      </c>
    </row>
    <row r="26" spans="2:25" x14ac:dyDescent="0.2">
      <c r="D26" s="351" t="s">
        <v>36</v>
      </c>
      <c r="E26" s="1"/>
      <c r="F26" s="352"/>
      <c r="G26" s="1"/>
      <c r="H26" s="1"/>
      <c r="L26" s="200" t="s">
        <v>2317</v>
      </c>
      <c r="M26" s="205">
        <v>2</v>
      </c>
      <c r="O26" s="200" t="s">
        <v>2317</v>
      </c>
      <c r="P26" s="205">
        <v>2</v>
      </c>
      <c r="R26" s="200" t="s">
        <v>2317</v>
      </c>
      <c r="S26" s="205">
        <v>2</v>
      </c>
      <c r="U26" s="200" t="s">
        <v>2317</v>
      </c>
      <c r="V26" s="205">
        <v>2</v>
      </c>
      <c r="X26" s="200" t="s">
        <v>2317</v>
      </c>
      <c r="Y26" s="205">
        <v>2</v>
      </c>
    </row>
    <row r="27" spans="2:25" x14ac:dyDescent="0.2">
      <c r="D27" s="351" t="s">
        <v>36</v>
      </c>
      <c r="L27" s="200" t="s">
        <v>2318</v>
      </c>
      <c r="M27" s="205">
        <v>3</v>
      </c>
      <c r="O27" s="200" t="s">
        <v>2318</v>
      </c>
      <c r="P27" s="205">
        <v>3</v>
      </c>
      <c r="R27" s="200" t="s">
        <v>2318</v>
      </c>
      <c r="S27" s="205">
        <v>3</v>
      </c>
      <c r="U27" s="200" t="s">
        <v>2318</v>
      </c>
      <c r="V27" s="205">
        <v>3</v>
      </c>
      <c r="X27" s="200" t="s">
        <v>2318</v>
      </c>
      <c r="Y27" s="205">
        <v>3</v>
      </c>
    </row>
    <row r="28" spans="2:25" x14ac:dyDescent="0.2">
      <c r="D28" s="351" t="s">
        <v>36</v>
      </c>
      <c r="L28" s="200" t="s">
        <v>2319</v>
      </c>
      <c r="M28" s="205">
        <v>1</v>
      </c>
      <c r="O28" s="200" t="s">
        <v>2319</v>
      </c>
      <c r="P28" s="205">
        <v>1</v>
      </c>
      <c r="R28" s="200" t="s">
        <v>2319</v>
      </c>
      <c r="S28" s="205">
        <v>1</v>
      </c>
      <c r="U28" s="200" t="s">
        <v>2319</v>
      </c>
      <c r="V28" s="205">
        <v>1</v>
      </c>
      <c r="X28" s="200" t="s">
        <v>2319</v>
      </c>
      <c r="Y28" s="205">
        <v>1</v>
      </c>
    </row>
    <row r="29" spans="2:25" x14ac:dyDescent="0.2">
      <c r="D29" s="351" t="s">
        <v>67</v>
      </c>
      <c r="L29" s="200" t="s">
        <v>2320</v>
      </c>
      <c r="M29" s="205">
        <v>1</v>
      </c>
      <c r="O29" s="200" t="s">
        <v>2320</v>
      </c>
      <c r="P29" s="205">
        <v>1</v>
      </c>
      <c r="R29" s="200" t="s">
        <v>2320</v>
      </c>
      <c r="S29" s="205">
        <v>1</v>
      </c>
      <c r="U29" s="200" t="s">
        <v>2320</v>
      </c>
      <c r="V29" s="205">
        <v>1</v>
      </c>
      <c r="X29" s="200" t="s">
        <v>2320</v>
      </c>
      <c r="Y29" s="205">
        <v>1</v>
      </c>
    </row>
    <row r="30" spans="2:25" x14ac:dyDescent="0.2">
      <c r="D30" s="2" t="s">
        <v>36</v>
      </c>
      <c r="L30" s="200" t="s">
        <v>2321</v>
      </c>
      <c r="M30" s="205">
        <v>2</v>
      </c>
      <c r="O30" s="200" t="s">
        <v>2321</v>
      </c>
      <c r="P30" s="205">
        <v>2</v>
      </c>
      <c r="R30" s="200" t="s">
        <v>2321</v>
      </c>
      <c r="S30" s="205">
        <v>2</v>
      </c>
      <c r="U30" s="200" t="s">
        <v>2321</v>
      </c>
      <c r="V30" s="205">
        <v>2</v>
      </c>
      <c r="X30" s="200" t="s">
        <v>2321</v>
      </c>
      <c r="Y30" s="205">
        <v>2</v>
      </c>
    </row>
    <row r="31" spans="2:25" x14ac:dyDescent="0.2">
      <c r="L31" s="200" t="s">
        <v>2322</v>
      </c>
      <c r="M31" s="205">
        <v>1</v>
      </c>
      <c r="O31" s="200" t="s">
        <v>2322</v>
      </c>
      <c r="P31" s="205">
        <v>1</v>
      </c>
      <c r="R31" s="200" t="s">
        <v>2322</v>
      </c>
      <c r="S31" s="205">
        <v>1</v>
      </c>
      <c r="U31" s="200" t="s">
        <v>2322</v>
      </c>
      <c r="V31" s="205">
        <v>1</v>
      </c>
      <c r="X31" s="200" t="s">
        <v>2322</v>
      </c>
      <c r="Y31" s="205">
        <v>1</v>
      </c>
    </row>
    <row r="32" spans="2:25" x14ac:dyDescent="0.2">
      <c r="L32" s="200" t="s">
        <v>2323</v>
      </c>
      <c r="M32" s="205">
        <v>2</v>
      </c>
      <c r="O32" s="200" t="s">
        <v>2323</v>
      </c>
      <c r="P32" s="205">
        <v>2</v>
      </c>
      <c r="R32" s="200" t="s">
        <v>2323</v>
      </c>
      <c r="S32" s="205">
        <v>2</v>
      </c>
      <c r="U32" s="200" t="s">
        <v>2323</v>
      </c>
      <c r="V32" s="205">
        <v>2</v>
      </c>
      <c r="X32" s="200" t="s">
        <v>2323</v>
      </c>
      <c r="Y32" s="205">
        <v>2</v>
      </c>
    </row>
    <row r="33" spans="12:25" x14ac:dyDescent="0.2">
      <c r="L33" s="200" t="s">
        <v>2324</v>
      </c>
      <c r="M33" s="205">
        <v>3</v>
      </c>
      <c r="O33" s="200" t="s">
        <v>2324</v>
      </c>
      <c r="P33" s="205">
        <v>3</v>
      </c>
      <c r="R33" s="200" t="s">
        <v>2324</v>
      </c>
      <c r="S33" s="205">
        <v>3</v>
      </c>
      <c r="U33" s="200" t="s">
        <v>2324</v>
      </c>
      <c r="V33" s="205">
        <v>3</v>
      </c>
      <c r="X33" s="200" t="s">
        <v>2324</v>
      </c>
      <c r="Y33" s="205">
        <v>3</v>
      </c>
    </row>
    <row r="34" spans="12:25" x14ac:dyDescent="0.2">
      <c r="L34" s="200" t="s">
        <v>2325</v>
      </c>
      <c r="M34" s="205">
        <v>1</v>
      </c>
      <c r="O34" s="200" t="s">
        <v>2325</v>
      </c>
      <c r="P34" s="205">
        <v>1</v>
      </c>
      <c r="R34" s="200" t="s">
        <v>2325</v>
      </c>
      <c r="S34" s="205">
        <v>1</v>
      </c>
      <c r="U34" s="200" t="s">
        <v>2325</v>
      </c>
      <c r="V34" s="205">
        <v>1</v>
      </c>
      <c r="X34" s="200" t="s">
        <v>2325</v>
      </c>
      <c r="Y34" s="205">
        <v>1</v>
      </c>
    </row>
    <row r="35" spans="12:25" x14ac:dyDescent="0.2">
      <c r="L35" s="200" t="s">
        <v>2326</v>
      </c>
      <c r="M35" s="205">
        <v>3</v>
      </c>
      <c r="O35" s="200" t="s">
        <v>2326</v>
      </c>
      <c r="P35" s="205">
        <v>3</v>
      </c>
      <c r="R35" s="200" t="s">
        <v>2326</v>
      </c>
      <c r="S35" s="205">
        <v>3</v>
      </c>
      <c r="U35" s="200" t="s">
        <v>2326</v>
      </c>
      <c r="V35" s="205">
        <v>3</v>
      </c>
      <c r="X35" s="200" t="s">
        <v>2326</v>
      </c>
      <c r="Y35" s="205">
        <v>3</v>
      </c>
    </row>
    <row r="36" spans="12:25" x14ac:dyDescent="0.2">
      <c r="L36" s="200" t="s">
        <v>2327</v>
      </c>
      <c r="M36" s="205">
        <v>3</v>
      </c>
      <c r="O36" s="200" t="s">
        <v>2327</v>
      </c>
      <c r="P36" s="205">
        <v>3</v>
      </c>
      <c r="R36" s="200" t="s">
        <v>2327</v>
      </c>
      <c r="S36" s="205">
        <v>3</v>
      </c>
      <c r="U36" s="200" t="s">
        <v>2327</v>
      </c>
      <c r="V36" s="205">
        <v>3</v>
      </c>
      <c r="X36" s="200" t="s">
        <v>2327</v>
      </c>
      <c r="Y36" s="205">
        <v>3</v>
      </c>
    </row>
    <row r="37" spans="12:25" x14ac:dyDescent="0.2">
      <c r="L37" s="200" t="s">
        <v>2328</v>
      </c>
      <c r="M37" s="205">
        <v>1</v>
      </c>
      <c r="O37" s="200" t="s">
        <v>2328</v>
      </c>
      <c r="P37" s="205">
        <v>1</v>
      </c>
      <c r="R37" s="200" t="s">
        <v>2328</v>
      </c>
      <c r="S37" s="205">
        <v>1</v>
      </c>
      <c r="U37" s="200" t="s">
        <v>2328</v>
      </c>
      <c r="V37" s="205">
        <v>1</v>
      </c>
      <c r="X37" s="200" t="s">
        <v>2328</v>
      </c>
      <c r="Y37" s="205">
        <v>1</v>
      </c>
    </row>
    <row r="38" spans="12:25" x14ac:dyDescent="0.2">
      <c r="L38" s="200" t="s">
        <v>2329</v>
      </c>
      <c r="M38" s="205">
        <v>1</v>
      </c>
      <c r="O38" s="200" t="s">
        <v>2329</v>
      </c>
      <c r="P38" s="205">
        <v>1</v>
      </c>
      <c r="R38" s="200" t="s">
        <v>2329</v>
      </c>
      <c r="S38" s="205">
        <v>1</v>
      </c>
      <c r="U38" s="200" t="s">
        <v>2329</v>
      </c>
      <c r="V38" s="205">
        <v>1</v>
      </c>
      <c r="X38" s="200" t="s">
        <v>2329</v>
      </c>
      <c r="Y38" s="205">
        <v>1</v>
      </c>
    </row>
    <row r="39" spans="12:25" x14ac:dyDescent="0.2">
      <c r="L39" s="200" t="s">
        <v>2330</v>
      </c>
      <c r="M39" s="205">
        <v>3</v>
      </c>
      <c r="O39" s="200" t="s">
        <v>2330</v>
      </c>
      <c r="P39" s="205">
        <v>3</v>
      </c>
      <c r="R39" s="200" t="s">
        <v>2330</v>
      </c>
      <c r="S39" s="205">
        <v>3</v>
      </c>
      <c r="U39" s="200" t="s">
        <v>2330</v>
      </c>
      <c r="V39" s="205">
        <v>3</v>
      </c>
      <c r="X39" s="200" t="s">
        <v>2330</v>
      </c>
      <c r="Y39" s="205">
        <v>3</v>
      </c>
    </row>
    <row r="40" spans="12:25" x14ac:dyDescent="0.2">
      <c r="L40" s="200" t="s">
        <v>2331</v>
      </c>
      <c r="M40" s="205">
        <v>3</v>
      </c>
      <c r="O40" s="200" t="s">
        <v>2331</v>
      </c>
      <c r="P40" s="205">
        <v>3</v>
      </c>
      <c r="R40" s="200" t="s">
        <v>2331</v>
      </c>
      <c r="S40" s="205">
        <v>3</v>
      </c>
      <c r="U40" s="200" t="s">
        <v>2331</v>
      </c>
      <c r="V40" s="205">
        <v>3</v>
      </c>
      <c r="X40" s="200" t="s">
        <v>2331</v>
      </c>
      <c r="Y40" s="205">
        <v>3</v>
      </c>
    </row>
    <row r="41" spans="12:25" x14ac:dyDescent="0.2">
      <c r="L41" s="200" t="s">
        <v>2332</v>
      </c>
      <c r="M41" s="205">
        <v>3</v>
      </c>
      <c r="O41" s="200" t="s">
        <v>2332</v>
      </c>
      <c r="P41" s="205">
        <v>3</v>
      </c>
      <c r="R41" s="200" t="s">
        <v>2332</v>
      </c>
      <c r="S41" s="205">
        <v>3</v>
      </c>
      <c r="U41" s="200" t="s">
        <v>2332</v>
      </c>
      <c r="V41" s="205">
        <v>3</v>
      </c>
      <c r="X41" s="200" t="s">
        <v>2332</v>
      </c>
      <c r="Y41" s="205">
        <v>3</v>
      </c>
    </row>
    <row r="42" spans="12:25" x14ac:dyDescent="0.2">
      <c r="L42" s="200" t="s">
        <v>2333</v>
      </c>
      <c r="M42" s="205">
        <v>1</v>
      </c>
      <c r="O42" s="200" t="s">
        <v>2333</v>
      </c>
      <c r="P42" s="205">
        <v>1</v>
      </c>
      <c r="R42" s="200" t="s">
        <v>2333</v>
      </c>
      <c r="S42" s="205">
        <v>1</v>
      </c>
      <c r="U42" s="200" t="s">
        <v>2333</v>
      </c>
      <c r="V42" s="205">
        <v>1</v>
      </c>
      <c r="X42" s="200" t="s">
        <v>2333</v>
      </c>
      <c r="Y42" s="205">
        <v>1</v>
      </c>
    </row>
    <row r="43" spans="12:25" x14ac:dyDescent="0.2">
      <c r="L43" s="200" t="s">
        <v>2334</v>
      </c>
      <c r="M43" s="205">
        <v>1</v>
      </c>
      <c r="O43" s="200" t="s">
        <v>2334</v>
      </c>
      <c r="P43" s="205">
        <v>1</v>
      </c>
      <c r="R43" s="200" t="s">
        <v>2334</v>
      </c>
      <c r="S43" s="205">
        <v>1</v>
      </c>
      <c r="U43" s="200" t="s">
        <v>2334</v>
      </c>
      <c r="V43" s="205">
        <v>1</v>
      </c>
      <c r="X43" s="200" t="s">
        <v>2334</v>
      </c>
      <c r="Y43" s="205">
        <v>1</v>
      </c>
    </row>
    <row r="44" spans="12:25" x14ac:dyDescent="0.2">
      <c r="L44" s="200" t="s">
        <v>2335</v>
      </c>
      <c r="M44" s="205">
        <v>3</v>
      </c>
      <c r="O44" s="200" t="s">
        <v>2335</v>
      </c>
      <c r="P44" s="205">
        <v>3</v>
      </c>
      <c r="R44" s="200" t="s">
        <v>2335</v>
      </c>
      <c r="S44" s="205">
        <v>3</v>
      </c>
      <c r="U44" s="200" t="s">
        <v>2335</v>
      </c>
      <c r="V44" s="205">
        <v>3</v>
      </c>
      <c r="X44" s="200" t="s">
        <v>2335</v>
      </c>
      <c r="Y44" s="205">
        <v>3</v>
      </c>
    </row>
    <row r="45" spans="12:25" x14ac:dyDescent="0.2">
      <c r="L45" s="200" t="s">
        <v>2336</v>
      </c>
      <c r="M45" s="205">
        <v>1</v>
      </c>
      <c r="O45" s="200" t="s">
        <v>2336</v>
      </c>
      <c r="P45" s="205">
        <v>1</v>
      </c>
      <c r="R45" s="200" t="s">
        <v>2336</v>
      </c>
      <c r="S45" s="205">
        <v>1</v>
      </c>
      <c r="U45" s="200" t="s">
        <v>2336</v>
      </c>
      <c r="V45" s="205">
        <v>1</v>
      </c>
      <c r="X45" s="200" t="s">
        <v>2336</v>
      </c>
      <c r="Y45" s="205">
        <v>1</v>
      </c>
    </row>
    <row r="46" spans="12:25" x14ac:dyDescent="0.2">
      <c r="L46" s="200" t="s">
        <v>2337</v>
      </c>
      <c r="M46" s="205">
        <v>2</v>
      </c>
      <c r="O46" s="200" t="s">
        <v>2337</v>
      </c>
      <c r="P46" s="205">
        <v>2</v>
      </c>
      <c r="R46" s="200" t="s">
        <v>2337</v>
      </c>
      <c r="S46" s="205">
        <v>2</v>
      </c>
      <c r="U46" s="200" t="s">
        <v>2337</v>
      </c>
      <c r="V46" s="205">
        <v>2</v>
      </c>
      <c r="X46" s="200" t="s">
        <v>2337</v>
      </c>
      <c r="Y46" s="205">
        <v>2</v>
      </c>
    </row>
    <row r="47" spans="12:25" x14ac:dyDescent="0.2">
      <c r="L47" s="200" t="s">
        <v>2338</v>
      </c>
      <c r="M47" s="205">
        <v>1</v>
      </c>
      <c r="O47" s="200" t="s">
        <v>2338</v>
      </c>
      <c r="P47" s="205">
        <v>1</v>
      </c>
      <c r="R47" s="200" t="s">
        <v>2338</v>
      </c>
      <c r="S47" s="205">
        <v>1</v>
      </c>
      <c r="U47" s="200" t="s">
        <v>2338</v>
      </c>
      <c r="V47" s="205">
        <v>1</v>
      </c>
      <c r="X47" s="200" t="s">
        <v>2338</v>
      </c>
      <c r="Y47" s="205">
        <v>1</v>
      </c>
    </row>
    <row r="48" spans="12:25" x14ac:dyDescent="0.2">
      <c r="L48" s="200" t="s">
        <v>2339</v>
      </c>
      <c r="M48" s="205">
        <v>2</v>
      </c>
      <c r="O48" s="200" t="s">
        <v>2339</v>
      </c>
      <c r="P48" s="205">
        <v>2</v>
      </c>
      <c r="R48" s="200" t="s">
        <v>2339</v>
      </c>
      <c r="S48" s="205">
        <v>2</v>
      </c>
      <c r="U48" s="200" t="s">
        <v>2339</v>
      </c>
      <c r="V48" s="205">
        <v>2</v>
      </c>
      <c r="X48" s="200" t="s">
        <v>2339</v>
      </c>
      <c r="Y48" s="205">
        <v>2</v>
      </c>
    </row>
    <row r="49" spans="12:25" x14ac:dyDescent="0.2">
      <c r="L49" s="200" t="s">
        <v>2340</v>
      </c>
      <c r="M49" s="205">
        <v>1</v>
      </c>
      <c r="O49" s="200" t="s">
        <v>2340</v>
      </c>
      <c r="P49" s="205">
        <v>1</v>
      </c>
      <c r="R49" s="200" t="s">
        <v>2340</v>
      </c>
      <c r="S49" s="205">
        <v>1</v>
      </c>
      <c r="U49" s="200" t="s">
        <v>2340</v>
      </c>
      <c r="V49" s="205">
        <v>1</v>
      </c>
      <c r="X49" s="200" t="s">
        <v>2340</v>
      </c>
      <c r="Y49" s="205">
        <v>1</v>
      </c>
    </row>
    <row r="50" spans="12:25" x14ac:dyDescent="0.2">
      <c r="L50" s="200" t="s">
        <v>2341</v>
      </c>
      <c r="M50" s="205">
        <v>1</v>
      </c>
      <c r="O50" s="200" t="s">
        <v>2341</v>
      </c>
      <c r="P50" s="205">
        <v>1</v>
      </c>
      <c r="R50" s="200" t="s">
        <v>2341</v>
      </c>
      <c r="S50" s="205">
        <v>1</v>
      </c>
      <c r="U50" s="200" t="s">
        <v>2341</v>
      </c>
      <c r="V50" s="205">
        <v>1</v>
      </c>
      <c r="X50" s="200" t="s">
        <v>2341</v>
      </c>
      <c r="Y50" s="205">
        <v>1</v>
      </c>
    </row>
    <row r="51" spans="12:25" x14ac:dyDescent="0.2">
      <c r="L51" s="200" t="s">
        <v>2342</v>
      </c>
      <c r="M51" s="205">
        <v>3</v>
      </c>
      <c r="O51" s="200" t="s">
        <v>2342</v>
      </c>
      <c r="P51" s="205">
        <v>3</v>
      </c>
      <c r="R51" s="200" t="s">
        <v>2342</v>
      </c>
      <c r="S51" s="205">
        <v>3</v>
      </c>
      <c r="U51" s="200" t="s">
        <v>2342</v>
      </c>
      <c r="V51" s="205">
        <v>3</v>
      </c>
      <c r="X51" s="200" t="s">
        <v>2342</v>
      </c>
      <c r="Y51" s="205">
        <v>3</v>
      </c>
    </row>
    <row r="52" spans="12:25" x14ac:dyDescent="0.2">
      <c r="L52" s="200" t="s">
        <v>2343</v>
      </c>
      <c r="M52" s="205">
        <v>2</v>
      </c>
      <c r="O52" s="200" t="s">
        <v>2343</v>
      </c>
      <c r="P52" s="205">
        <v>2</v>
      </c>
      <c r="R52" s="200" t="s">
        <v>2343</v>
      </c>
      <c r="S52" s="205">
        <v>2</v>
      </c>
      <c r="U52" s="200" t="s">
        <v>2343</v>
      </c>
      <c r="V52" s="205">
        <v>2</v>
      </c>
      <c r="X52" s="200" t="s">
        <v>2343</v>
      </c>
      <c r="Y52" s="205">
        <v>2</v>
      </c>
    </row>
    <row r="53" spans="12:25" x14ac:dyDescent="0.2">
      <c r="L53" s="200" t="s">
        <v>2344</v>
      </c>
      <c r="M53" s="205">
        <v>1</v>
      </c>
      <c r="O53" s="200" t="s">
        <v>2344</v>
      </c>
      <c r="P53" s="205">
        <v>1</v>
      </c>
      <c r="R53" s="200" t="s">
        <v>2344</v>
      </c>
      <c r="S53" s="205">
        <v>1</v>
      </c>
      <c r="U53" s="200" t="s">
        <v>2344</v>
      </c>
      <c r="V53" s="205">
        <v>1</v>
      </c>
      <c r="X53" s="200" t="s">
        <v>2344</v>
      </c>
      <c r="Y53" s="205">
        <v>1</v>
      </c>
    </row>
    <row r="54" spans="12:25" x14ac:dyDescent="0.2">
      <c r="L54" s="200" t="s">
        <v>2345</v>
      </c>
      <c r="M54" s="205">
        <v>1</v>
      </c>
      <c r="O54" s="200" t="s">
        <v>2345</v>
      </c>
      <c r="P54" s="205">
        <v>1</v>
      </c>
      <c r="R54" s="200" t="s">
        <v>2345</v>
      </c>
      <c r="S54" s="205">
        <v>1</v>
      </c>
      <c r="U54" s="200" t="s">
        <v>2345</v>
      </c>
      <c r="V54" s="205">
        <v>1</v>
      </c>
      <c r="X54" s="200" t="s">
        <v>2345</v>
      </c>
      <c r="Y54" s="205">
        <v>1</v>
      </c>
    </row>
    <row r="55" spans="12:25" x14ac:dyDescent="0.2">
      <c r="L55" s="200" t="s">
        <v>2346</v>
      </c>
      <c r="M55" s="205">
        <v>3</v>
      </c>
      <c r="O55" s="200" t="s">
        <v>2346</v>
      </c>
      <c r="P55" s="205">
        <v>3</v>
      </c>
      <c r="R55" s="200" t="s">
        <v>2346</v>
      </c>
      <c r="S55" s="205">
        <v>3</v>
      </c>
      <c r="U55" s="200" t="s">
        <v>2346</v>
      </c>
      <c r="V55" s="205">
        <v>3</v>
      </c>
      <c r="X55" s="200" t="s">
        <v>2346</v>
      </c>
      <c r="Y55" s="205">
        <v>3</v>
      </c>
    </row>
    <row r="56" spans="12:25" x14ac:dyDescent="0.2">
      <c r="L56" s="200" t="s">
        <v>2347</v>
      </c>
      <c r="M56" s="205">
        <v>3</v>
      </c>
      <c r="O56" s="200" t="s">
        <v>2347</v>
      </c>
      <c r="P56" s="205">
        <v>3</v>
      </c>
      <c r="R56" s="200" t="s">
        <v>2347</v>
      </c>
      <c r="S56" s="205">
        <v>3</v>
      </c>
      <c r="U56" s="200" t="s">
        <v>2347</v>
      </c>
      <c r="V56" s="205">
        <v>3</v>
      </c>
      <c r="X56" s="200" t="s">
        <v>2347</v>
      </c>
      <c r="Y56" s="205">
        <v>3</v>
      </c>
    </row>
    <row r="57" spans="12:25" x14ac:dyDescent="0.2">
      <c r="L57" s="200" t="s">
        <v>2348</v>
      </c>
      <c r="M57" s="205">
        <v>5</v>
      </c>
      <c r="O57" s="200" t="s">
        <v>2348</v>
      </c>
      <c r="P57" s="205">
        <v>5</v>
      </c>
      <c r="R57" s="200" t="s">
        <v>2348</v>
      </c>
      <c r="S57" s="205">
        <v>5</v>
      </c>
      <c r="U57" s="200" t="s">
        <v>2348</v>
      </c>
      <c r="V57" s="205">
        <v>5</v>
      </c>
      <c r="X57" s="200" t="s">
        <v>2348</v>
      </c>
      <c r="Y57" s="205">
        <v>5</v>
      </c>
    </row>
    <row r="58" spans="12:25" x14ac:dyDescent="0.2">
      <c r="L58" s="200" t="s">
        <v>2349</v>
      </c>
      <c r="M58" s="205">
        <v>1</v>
      </c>
      <c r="O58" s="200" t="s">
        <v>2349</v>
      </c>
      <c r="P58" s="205">
        <v>1</v>
      </c>
      <c r="R58" s="200" t="s">
        <v>2349</v>
      </c>
      <c r="S58" s="205">
        <v>1</v>
      </c>
      <c r="U58" s="200" t="s">
        <v>2349</v>
      </c>
      <c r="V58" s="205">
        <v>1</v>
      </c>
      <c r="X58" s="200" t="s">
        <v>2349</v>
      </c>
      <c r="Y58" s="205">
        <v>1</v>
      </c>
    </row>
    <row r="59" spans="12:25" x14ac:dyDescent="0.2">
      <c r="L59" s="200" t="s">
        <v>2350</v>
      </c>
      <c r="M59" s="205">
        <v>1</v>
      </c>
      <c r="O59" s="200" t="s">
        <v>2350</v>
      </c>
      <c r="P59" s="205">
        <v>1</v>
      </c>
      <c r="R59" s="200" t="s">
        <v>2350</v>
      </c>
      <c r="S59" s="205">
        <v>1</v>
      </c>
      <c r="U59" s="200" t="s">
        <v>2350</v>
      </c>
      <c r="V59" s="205">
        <v>1</v>
      </c>
      <c r="X59" s="200" t="s">
        <v>2350</v>
      </c>
      <c r="Y59" s="205">
        <v>1</v>
      </c>
    </row>
    <row r="60" spans="12:25" x14ac:dyDescent="0.2">
      <c r="L60" s="200" t="s">
        <v>2351</v>
      </c>
      <c r="M60" s="205">
        <v>3</v>
      </c>
      <c r="O60" s="200" t="s">
        <v>2351</v>
      </c>
      <c r="P60" s="205">
        <v>3</v>
      </c>
      <c r="R60" s="200" t="s">
        <v>2351</v>
      </c>
      <c r="S60" s="205">
        <v>3</v>
      </c>
      <c r="U60" s="200" t="s">
        <v>2351</v>
      </c>
      <c r="V60" s="205">
        <v>3</v>
      </c>
      <c r="X60" s="200" t="s">
        <v>2351</v>
      </c>
      <c r="Y60" s="205">
        <v>3</v>
      </c>
    </row>
    <row r="61" spans="12:25" x14ac:dyDescent="0.2">
      <c r="L61" s="200" t="s">
        <v>2352</v>
      </c>
      <c r="M61" s="205">
        <v>3</v>
      </c>
      <c r="O61" s="200" t="s">
        <v>2352</v>
      </c>
      <c r="P61" s="205">
        <v>3</v>
      </c>
      <c r="R61" s="200" t="s">
        <v>2352</v>
      </c>
      <c r="S61" s="205">
        <v>3</v>
      </c>
      <c r="U61" s="200" t="s">
        <v>2352</v>
      </c>
      <c r="V61" s="205">
        <v>3</v>
      </c>
      <c r="X61" s="200" t="s">
        <v>2352</v>
      </c>
      <c r="Y61" s="205">
        <v>3</v>
      </c>
    </row>
    <row r="62" spans="12:25" x14ac:dyDescent="0.2">
      <c r="L62" s="200" t="s">
        <v>2353</v>
      </c>
      <c r="M62" s="205">
        <v>1</v>
      </c>
      <c r="O62" s="200" t="s">
        <v>2353</v>
      </c>
      <c r="P62" s="205">
        <v>1</v>
      </c>
      <c r="R62" s="200" t="s">
        <v>2353</v>
      </c>
      <c r="S62" s="205">
        <v>1</v>
      </c>
      <c r="U62" s="200" t="s">
        <v>2353</v>
      </c>
      <c r="V62" s="205">
        <v>1</v>
      </c>
      <c r="X62" s="200" t="s">
        <v>2353</v>
      </c>
      <c r="Y62" s="205">
        <v>1</v>
      </c>
    </row>
    <row r="63" spans="12:25" x14ac:dyDescent="0.2">
      <c r="L63" s="200" t="s">
        <v>2354</v>
      </c>
      <c r="M63" s="205">
        <v>1</v>
      </c>
      <c r="O63" s="200" t="s">
        <v>2354</v>
      </c>
      <c r="P63" s="205">
        <v>1</v>
      </c>
      <c r="R63" s="200" t="s">
        <v>2354</v>
      </c>
      <c r="S63" s="205">
        <v>1</v>
      </c>
      <c r="U63" s="200" t="s">
        <v>2354</v>
      </c>
      <c r="V63" s="205">
        <v>1</v>
      </c>
      <c r="X63" s="200" t="s">
        <v>2354</v>
      </c>
      <c r="Y63" s="205">
        <v>1</v>
      </c>
    </row>
    <row r="64" spans="12:25" x14ac:dyDescent="0.2">
      <c r="L64" s="200" t="s">
        <v>2355</v>
      </c>
      <c r="M64" s="205">
        <v>2</v>
      </c>
      <c r="O64" s="200" t="s">
        <v>2355</v>
      </c>
      <c r="P64" s="205">
        <v>2</v>
      </c>
      <c r="R64" s="200" t="s">
        <v>2355</v>
      </c>
      <c r="S64" s="205">
        <v>2</v>
      </c>
      <c r="U64" s="200" t="s">
        <v>2355</v>
      </c>
      <c r="V64" s="205">
        <v>2</v>
      </c>
      <c r="X64" s="200" t="s">
        <v>2355</v>
      </c>
      <c r="Y64" s="205">
        <v>2</v>
      </c>
    </row>
    <row r="65" spans="12:25" x14ac:dyDescent="0.2">
      <c r="L65" s="200" t="s">
        <v>2356</v>
      </c>
      <c r="M65" s="205">
        <v>2</v>
      </c>
      <c r="O65" s="200" t="s">
        <v>2356</v>
      </c>
      <c r="P65" s="205">
        <v>2</v>
      </c>
      <c r="R65" s="200" t="s">
        <v>2356</v>
      </c>
      <c r="S65" s="205">
        <v>2</v>
      </c>
      <c r="U65" s="200" t="s">
        <v>2356</v>
      </c>
      <c r="V65" s="205">
        <v>2</v>
      </c>
      <c r="X65" s="200" t="s">
        <v>2356</v>
      </c>
      <c r="Y65" s="205">
        <v>2</v>
      </c>
    </row>
    <row r="66" spans="12:25" x14ac:dyDescent="0.2">
      <c r="L66" s="200" t="s">
        <v>2357</v>
      </c>
      <c r="M66" s="205">
        <v>1</v>
      </c>
      <c r="O66" s="200" t="s">
        <v>2357</v>
      </c>
      <c r="P66" s="205">
        <v>1</v>
      </c>
      <c r="R66" s="200" t="s">
        <v>2357</v>
      </c>
      <c r="S66" s="205">
        <v>1</v>
      </c>
      <c r="U66" s="200" t="s">
        <v>2357</v>
      </c>
      <c r="V66" s="205">
        <v>1</v>
      </c>
      <c r="X66" s="200" t="s">
        <v>2357</v>
      </c>
      <c r="Y66" s="205">
        <v>1</v>
      </c>
    </row>
    <row r="67" spans="12:25" x14ac:dyDescent="0.2">
      <c r="L67" s="200" t="s">
        <v>2358</v>
      </c>
      <c r="M67" s="205">
        <v>1</v>
      </c>
      <c r="O67" s="200" t="s">
        <v>2358</v>
      </c>
      <c r="P67" s="205">
        <v>1</v>
      </c>
      <c r="R67" s="200" t="s">
        <v>2358</v>
      </c>
      <c r="S67" s="205">
        <v>1</v>
      </c>
      <c r="U67" s="200" t="s">
        <v>2358</v>
      </c>
      <c r="V67" s="205">
        <v>1</v>
      </c>
      <c r="X67" s="200" t="s">
        <v>2358</v>
      </c>
      <c r="Y67" s="205">
        <v>1</v>
      </c>
    </row>
    <row r="68" spans="12:25" x14ac:dyDescent="0.2">
      <c r="L68" s="200" t="s">
        <v>2359</v>
      </c>
      <c r="M68" s="205">
        <v>2</v>
      </c>
      <c r="O68" s="200" t="s">
        <v>2359</v>
      </c>
      <c r="P68" s="205">
        <v>2</v>
      </c>
      <c r="R68" s="200" t="s">
        <v>2359</v>
      </c>
      <c r="S68" s="205">
        <v>2</v>
      </c>
      <c r="U68" s="200" t="s">
        <v>2359</v>
      </c>
      <c r="V68" s="205">
        <v>2</v>
      </c>
      <c r="X68" s="200" t="s">
        <v>2359</v>
      </c>
      <c r="Y68" s="205">
        <v>2</v>
      </c>
    </row>
    <row r="69" spans="12:25" x14ac:dyDescent="0.2">
      <c r="L69" s="200" t="s">
        <v>2360</v>
      </c>
      <c r="M69" s="205">
        <v>1</v>
      </c>
      <c r="O69" s="200" t="s">
        <v>2360</v>
      </c>
      <c r="P69" s="205">
        <v>1</v>
      </c>
      <c r="R69" s="200" t="s">
        <v>2360</v>
      </c>
      <c r="S69" s="205">
        <v>1</v>
      </c>
      <c r="U69" s="200" t="s">
        <v>2360</v>
      </c>
      <c r="V69" s="205">
        <v>1</v>
      </c>
      <c r="X69" s="200" t="s">
        <v>2360</v>
      </c>
      <c r="Y69" s="205">
        <v>1</v>
      </c>
    </row>
    <row r="70" spans="12:25" x14ac:dyDescent="0.2">
      <c r="L70" s="200" t="s">
        <v>2361</v>
      </c>
      <c r="M70" s="205">
        <v>1</v>
      </c>
      <c r="O70" s="200" t="s">
        <v>2361</v>
      </c>
      <c r="P70" s="205">
        <v>1</v>
      </c>
      <c r="R70" s="200" t="s">
        <v>2361</v>
      </c>
      <c r="S70" s="205">
        <v>1</v>
      </c>
      <c r="U70" s="200" t="s">
        <v>2361</v>
      </c>
      <c r="V70" s="205">
        <v>1</v>
      </c>
      <c r="X70" s="200" t="s">
        <v>2361</v>
      </c>
      <c r="Y70" s="205">
        <v>1</v>
      </c>
    </row>
    <row r="71" spans="12:25" x14ac:dyDescent="0.2">
      <c r="L71" s="200" t="s">
        <v>2362</v>
      </c>
      <c r="M71" s="205">
        <v>3</v>
      </c>
      <c r="O71" s="200" t="s">
        <v>2362</v>
      </c>
      <c r="P71" s="205">
        <v>3</v>
      </c>
      <c r="R71" s="200" t="s">
        <v>2362</v>
      </c>
      <c r="S71" s="205">
        <v>3</v>
      </c>
      <c r="U71" s="200" t="s">
        <v>2362</v>
      </c>
      <c r="V71" s="205">
        <v>3</v>
      </c>
      <c r="X71" s="200" t="s">
        <v>2362</v>
      </c>
      <c r="Y71" s="205">
        <v>3</v>
      </c>
    </row>
    <row r="72" spans="12:25" x14ac:dyDescent="0.2">
      <c r="L72" s="200" t="s">
        <v>2363</v>
      </c>
      <c r="M72" s="205">
        <v>1</v>
      </c>
      <c r="O72" s="200" t="s">
        <v>2363</v>
      </c>
      <c r="P72" s="205">
        <v>1</v>
      </c>
      <c r="R72" s="200" t="s">
        <v>2363</v>
      </c>
      <c r="S72" s="205">
        <v>1</v>
      </c>
      <c r="U72" s="200" t="s">
        <v>2363</v>
      </c>
      <c r="V72" s="205">
        <v>1</v>
      </c>
      <c r="X72" s="200" t="s">
        <v>2363</v>
      </c>
      <c r="Y72" s="205">
        <v>1</v>
      </c>
    </row>
    <row r="73" spans="12:25" x14ac:dyDescent="0.2">
      <c r="L73" s="200" t="s">
        <v>2364</v>
      </c>
      <c r="M73" s="205">
        <v>1</v>
      </c>
      <c r="O73" s="200" t="s">
        <v>2364</v>
      </c>
      <c r="P73" s="205">
        <v>1</v>
      </c>
      <c r="R73" s="200" t="s">
        <v>2364</v>
      </c>
      <c r="S73" s="205">
        <v>1</v>
      </c>
      <c r="U73" s="200" t="s">
        <v>2364</v>
      </c>
      <c r="V73" s="205">
        <v>1</v>
      </c>
      <c r="X73" s="200" t="s">
        <v>2364</v>
      </c>
      <c r="Y73" s="205">
        <v>1</v>
      </c>
    </row>
    <row r="74" spans="12:25" x14ac:dyDescent="0.2">
      <c r="L74" s="200" t="s">
        <v>2365</v>
      </c>
      <c r="M74" s="205">
        <v>1</v>
      </c>
      <c r="O74" s="200" t="s">
        <v>2365</v>
      </c>
      <c r="P74" s="205">
        <v>1</v>
      </c>
      <c r="R74" s="200" t="s">
        <v>2365</v>
      </c>
      <c r="S74" s="205">
        <v>1</v>
      </c>
      <c r="U74" s="200" t="s">
        <v>2365</v>
      </c>
      <c r="V74" s="205">
        <v>1</v>
      </c>
      <c r="X74" s="200" t="s">
        <v>2365</v>
      </c>
      <c r="Y74" s="205">
        <v>1</v>
      </c>
    </row>
    <row r="75" spans="12:25" x14ac:dyDescent="0.2">
      <c r="L75" s="200" t="s">
        <v>2366</v>
      </c>
      <c r="M75" s="205">
        <v>1</v>
      </c>
      <c r="O75" s="200" t="s">
        <v>2366</v>
      </c>
      <c r="P75" s="205">
        <v>1</v>
      </c>
      <c r="R75" s="200" t="s">
        <v>2366</v>
      </c>
      <c r="S75" s="205">
        <v>1</v>
      </c>
      <c r="U75" s="200" t="s">
        <v>2366</v>
      </c>
      <c r="V75" s="205">
        <v>1</v>
      </c>
      <c r="X75" s="200" t="s">
        <v>2366</v>
      </c>
      <c r="Y75" s="205">
        <v>1</v>
      </c>
    </row>
    <row r="76" spans="12:25" x14ac:dyDescent="0.2">
      <c r="L76" s="200" t="s">
        <v>2367</v>
      </c>
      <c r="M76" s="205">
        <v>1</v>
      </c>
      <c r="O76" s="200" t="s">
        <v>2367</v>
      </c>
      <c r="P76" s="205">
        <v>1</v>
      </c>
      <c r="R76" s="200" t="s">
        <v>2367</v>
      </c>
      <c r="S76" s="205">
        <v>1</v>
      </c>
      <c r="U76" s="200" t="s">
        <v>2367</v>
      </c>
      <c r="V76" s="205">
        <v>1</v>
      </c>
      <c r="X76" s="200" t="s">
        <v>2367</v>
      </c>
      <c r="Y76" s="205">
        <v>1</v>
      </c>
    </row>
    <row r="77" spans="12:25" x14ac:dyDescent="0.2">
      <c r="L77" s="200" t="s">
        <v>2368</v>
      </c>
      <c r="M77" s="205">
        <v>2</v>
      </c>
      <c r="O77" s="200" t="s">
        <v>2368</v>
      </c>
      <c r="P77" s="205">
        <v>2</v>
      </c>
      <c r="R77" s="200" t="s">
        <v>2368</v>
      </c>
      <c r="S77" s="205">
        <v>2</v>
      </c>
      <c r="U77" s="200" t="s">
        <v>2368</v>
      </c>
      <c r="V77" s="205">
        <v>2</v>
      </c>
      <c r="X77" s="200" t="s">
        <v>2368</v>
      </c>
      <c r="Y77" s="205">
        <v>2</v>
      </c>
    </row>
    <row r="78" spans="12:25" x14ac:dyDescent="0.2">
      <c r="L78" s="200" t="s">
        <v>2369</v>
      </c>
      <c r="M78" s="205">
        <v>3</v>
      </c>
      <c r="O78" s="200" t="s">
        <v>2369</v>
      </c>
      <c r="P78" s="205">
        <v>3</v>
      </c>
      <c r="R78" s="200" t="s">
        <v>2369</v>
      </c>
      <c r="S78" s="205">
        <v>3</v>
      </c>
      <c r="U78" s="200" t="s">
        <v>2369</v>
      </c>
      <c r="V78" s="205">
        <v>3</v>
      </c>
      <c r="X78" s="200" t="s">
        <v>2369</v>
      </c>
      <c r="Y78" s="205">
        <v>3</v>
      </c>
    </row>
    <row r="79" spans="12:25" x14ac:dyDescent="0.2">
      <c r="L79" s="200" t="s">
        <v>2370</v>
      </c>
      <c r="M79" s="205">
        <v>1</v>
      </c>
      <c r="O79" s="200" t="s">
        <v>2370</v>
      </c>
      <c r="P79" s="205">
        <v>1</v>
      </c>
      <c r="R79" s="200" t="s">
        <v>2370</v>
      </c>
      <c r="S79" s="205">
        <v>1</v>
      </c>
      <c r="U79" s="200" t="s">
        <v>2370</v>
      </c>
      <c r="V79" s="205">
        <v>1</v>
      </c>
      <c r="X79" s="200" t="s">
        <v>2370</v>
      </c>
      <c r="Y79" s="205">
        <v>1</v>
      </c>
    </row>
    <row r="80" spans="12:25" x14ac:dyDescent="0.2">
      <c r="L80" s="200" t="s">
        <v>2371</v>
      </c>
      <c r="M80" s="205">
        <v>1</v>
      </c>
      <c r="O80" s="200" t="s">
        <v>2371</v>
      </c>
      <c r="P80" s="205">
        <v>1</v>
      </c>
      <c r="R80" s="200" t="s">
        <v>2371</v>
      </c>
      <c r="S80" s="205">
        <v>1</v>
      </c>
      <c r="U80" s="200" t="s">
        <v>2371</v>
      </c>
      <c r="V80" s="205">
        <v>1</v>
      </c>
      <c r="X80" s="200" t="s">
        <v>2371</v>
      </c>
      <c r="Y80" s="205">
        <v>1</v>
      </c>
    </row>
    <row r="81" spans="12:25" x14ac:dyDescent="0.2">
      <c r="L81" s="200" t="s">
        <v>2372</v>
      </c>
      <c r="M81" s="205">
        <v>1</v>
      </c>
      <c r="O81" s="200" t="s">
        <v>2372</v>
      </c>
      <c r="P81" s="205">
        <v>1</v>
      </c>
      <c r="R81" s="200" t="s">
        <v>2372</v>
      </c>
      <c r="S81" s="205">
        <v>1</v>
      </c>
      <c r="U81" s="200" t="s">
        <v>2372</v>
      </c>
      <c r="V81" s="205">
        <v>1</v>
      </c>
      <c r="X81" s="200" t="s">
        <v>2372</v>
      </c>
      <c r="Y81" s="205">
        <v>1</v>
      </c>
    </row>
    <row r="82" spans="12:25" x14ac:dyDescent="0.2">
      <c r="L82" s="200" t="s">
        <v>2373</v>
      </c>
      <c r="M82" s="205">
        <v>1</v>
      </c>
      <c r="O82" s="200" t="s">
        <v>2373</v>
      </c>
      <c r="P82" s="205">
        <v>1</v>
      </c>
      <c r="R82" s="200" t="s">
        <v>2373</v>
      </c>
      <c r="S82" s="205">
        <v>1</v>
      </c>
      <c r="U82" s="200" t="s">
        <v>2373</v>
      </c>
      <c r="V82" s="205">
        <v>1</v>
      </c>
      <c r="X82" s="200" t="s">
        <v>2373</v>
      </c>
      <c r="Y82" s="205">
        <v>1</v>
      </c>
    </row>
    <row r="83" spans="12:25" x14ac:dyDescent="0.2">
      <c r="L83" s="200" t="s">
        <v>2374</v>
      </c>
      <c r="M83" s="205">
        <v>3</v>
      </c>
      <c r="O83" s="200" t="s">
        <v>2374</v>
      </c>
      <c r="P83" s="205">
        <v>3</v>
      </c>
      <c r="R83" s="200" t="s">
        <v>2374</v>
      </c>
      <c r="S83" s="205">
        <v>3</v>
      </c>
      <c r="U83" s="200" t="s">
        <v>2374</v>
      </c>
      <c r="V83" s="205">
        <v>3</v>
      </c>
      <c r="X83" s="200" t="s">
        <v>2374</v>
      </c>
      <c r="Y83" s="205">
        <v>3</v>
      </c>
    </row>
    <row r="84" spans="12:25" x14ac:dyDescent="0.2">
      <c r="L84" s="200" t="s">
        <v>2375</v>
      </c>
      <c r="M84" s="205">
        <v>1</v>
      </c>
      <c r="O84" s="200" t="s">
        <v>2375</v>
      </c>
      <c r="P84" s="205">
        <v>1</v>
      </c>
      <c r="R84" s="200" t="s">
        <v>2375</v>
      </c>
      <c r="S84" s="205">
        <v>1</v>
      </c>
      <c r="U84" s="200" t="s">
        <v>2375</v>
      </c>
      <c r="V84" s="205">
        <v>1</v>
      </c>
      <c r="X84" s="200" t="s">
        <v>2375</v>
      </c>
      <c r="Y84" s="205">
        <v>1</v>
      </c>
    </row>
    <row r="85" spans="12:25" x14ac:dyDescent="0.2">
      <c r="L85" s="200" t="s">
        <v>2376</v>
      </c>
      <c r="M85" s="205">
        <v>3</v>
      </c>
      <c r="O85" s="200" t="s">
        <v>2376</v>
      </c>
      <c r="P85" s="205">
        <v>3</v>
      </c>
      <c r="R85" s="200" t="s">
        <v>2376</v>
      </c>
      <c r="S85" s="205">
        <v>3</v>
      </c>
      <c r="U85" s="200" t="s">
        <v>2376</v>
      </c>
      <c r="V85" s="205">
        <v>3</v>
      </c>
      <c r="X85" s="200" t="s">
        <v>2376</v>
      </c>
      <c r="Y85" s="205">
        <v>3</v>
      </c>
    </row>
    <row r="86" spans="12:25" x14ac:dyDescent="0.2">
      <c r="L86" s="200" t="s">
        <v>2377</v>
      </c>
      <c r="M86" s="205">
        <v>2</v>
      </c>
      <c r="O86" s="200" t="s">
        <v>2377</v>
      </c>
      <c r="P86" s="205">
        <v>2</v>
      </c>
      <c r="R86" s="200" t="s">
        <v>2377</v>
      </c>
      <c r="S86" s="205">
        <v>2</v>
      </c>
      <c r="U86" s="200" t="s">
        <v>2377</v>
      </c>
      <c r="V86" s="205">
        <v>2</v>
      </c>
      <c r="X86" s="200" t="s">
        <v>2377</v>
      </c>
      <c r="Y86" s="205">
        <v>2</v>
      </c>
    </row>
    <row r="87" spans="12:25" x14ac:dyDescent="0.2">
      <c r="L87" s="200" t="s">
        <v>2378</v>
      </c>
      <c r="M87" s="205">
        <v>2</v>
      </c>
      <c r="O87" s="200" t="s">
        <v>2378</v>
      </c>
      <c r="P87" s="205">
        <v>2</v>
      </c>
      <c r="R87" s="200" t="s">
        <v>2378</v>
      </c>
      <c r="S87" s="205">
        <v>2</v>
      </c>
      <c r="U87" s="200" t="s">
        <v>2378</v>
      </c>
      <c r="V87" s="205">
        <v>2</v>
      </c>
      <c r="X87" s="200" t="s">
        <v>2378</v>
      </c>
      <c r="Y87" s="205">
        <v>2</v>
      </c>
    </row>
    <row r="88" spans="12:25" x14ac:dyDescent="0.2">
      <c r="L88" s="200" t="s">
        <v>2379</v>
      </c>
      <c r="M88" s="205">
        <v>1</v>
      </c>
      <c r="O88" s="200" t="s">
        <v>2379</v>
      </c>
      <c r="P88" s="205">
        <v>1</v>
      </c>
      <c r="R88" s="200" t="s">
        <v>2379</v>
      </c>
      <c r="S88" s="205">
        <v>1</v>
      </c>
      <c r="U88" s="200" t="s">
        <v>2379</v>
      </c>
      <c r="V88" s="205">
        <v>1</v>
      </c>
      <c r="X88" s="200" t="s">
        <v>2379</v>
      </c>
      <c r="Y88" s="205">
        <v>1</v>
      </c>
    </row>
    <row r="89" spans="12:25" x14ac:dyDescent="0.2">
      <c r="L89" s="200" t="s">
        <v>2380</v>
      </c>
      <c r="M89" s="205">
        <v>1</v>
      </c>
      <c r="O89" s="200" t="s">
        <v>2380</v>
      </c>
      <c r="P89" s="205">
        <v>1</v>
      </c>
      <c r="R89" s="200" t="s">
        <v>2380</v>
      </c>
      <c r="S89" s="205">
        <v>1</v>
      </c>
      <c r="U89" s="200" t="s">
        <v>2380</v>
      </c>
      <c r="V89" s="205">
        <v>1</v>
      </c>
      <c r="X89" s="200" t="s">
        <v>2380</v>
      </c>
      <c r="Y89" s="205">
        <v>1</v>
      </c>
    </row>
    <row r="90" spans="12:25" x14ac:dyDescent="0.2">
      <c r="L90" s="200" t="s">
        <v>2381</v>
      </c>
      <c r="M90" s="205">
        <v>2</v>
      </c>
      <c r="O90" s="200" t="s">
        <v>2381</v>
      </c>
      <c r="P90" s="205">
        <v>2</v>
      </c>
      <c r="R90" s="200" t="s">
        <v>2381</v>
      </c>
      <c r="S90" s="205">
        <v>2</v>
      </c>
      <c r="U90" s="200" t="s">
        <v>2381</v>
      </c>
      <c r="V90" s="205">
        <v>2</v>
      </c>
      <c r="X90" s="200" t="s">
        <v>2381</v>
      </c>
      <c r="Y90" s="205">
        <v>2</v>
      </c>
    </row>
    <row r="91" spans="12:25" x14ac:dyDescent="0.2">
      <c r="L91" s="200" t="s">
        <v>2382</v>
      </c>
      <c r="M91" s="205">
        <v>3</v>
      </c>
      <c r="O91" s="200" t="s">
        <v>2382</v>
      </c>
      <c r="P91" s="205">
        <v>3</v>
      </c>
      <c r="R91" s="200" t="s">
        <v>2382</v>
      </c>
      <c r="S91" s="205">
        <v>3</v>
      </c>
      <c r="U91" s="200" t="s">
        <v>2382</v>
      </c>
      <c r="V91" s="205">
        <v>3</v>
      </c>
      <c r="X91" s="200" t="s">
        <v>2382</v>
      </c>
      <c r="Y91" s="205">
        <v>3</v>
      </c>
    </row>
    <row r="92" spans="12:25" x14ac:dyDescent="0.2">
      <c r="L92" s="200" t="s">
        <v>2383</v>
      </c>
      <c r="M92" s="205">
        <v>1</v>
      </c>
      <c r="O92" s="200" t="s">
        <v>2383</v>
      </c>
      <c r="P92" s="205">
        <v>1</v>
      </c>
      <c r="R92" s="200" t="s">
        <v>2383</v>
      </c>
      <c r="S92" s="205">
        <v>1</v>
      </c>
      <c r="U92" s="200" t="s">
        <v>2383</v>
      </c>
      <c r="V92" s="205">
        <v>1</v>
      </c>
      <c r="X92" s="200" t="s">
        <v>2383</v>
      </c>
      <c r="Y92" s="205">
        <v>1</v>
      </c>
    </row>
    <row r="93" spans="12:25" x14ac:dyDescent="0.2">
      <c r="L93" s="200" t="s">
        <v>2384</v>
      </c>
      <c r="M93" s="205">
        <v>3</v>
      </c>
      <c r="O93" s="200" t="s">
        <v>2384</v>
      </c>
      <c r="P93" s="205">
        <v>3</v>
      </c>
      <c r="R93" s="200" t="s">
        <v>2384</v>
      </c>
      <c r="S93" s="205">
        <v>3</v>
      </c>
      <c r="U93" s="200" t="s">
        <v>2384</v>
      </c>
      <c r="V93" s="205">
        <v>3</v>
      </c>
      <c r="X93" s="200" t="s">
        <v>2384</v>
      </c>
      <c r="Y93" s="205">
        <v>3</v>
      </c>
    </row>
    <row r="94" spans="12:25" x14ac:dyDescent="0.2">
      <c r="L94" s="200" t="s">
        <v>2385</v>
      </c>
      <c r="M94" s="205">
        <v>3</v>
      </c>
      <c r="O94" s="200" t="s">
        <v>2385</v>
      </c>
      <c r="P94" s="205">
        <v>3</v>
      </c>
      <c r="R94" s="200" t="s">
        <v>2385</v>
      </c>
      <c r="S94" s="205">
        <v>3</v>
      </c>
      <c r="U94" s="200" t="s">
        <v>2385</v>
      </c>
      <c r="V94" s="205">
        <v>3</v>
      </c>
      <c r="X94" s="200" t="s">
        <v>2385</v>
      </c>
      <c r="Y94" s="205">
        <v>3</v>
      </c>
    </row>
    <row r="95" spans="12:25" x14ac:dyDescent="0.2">
      <c r="L95" s="200" t="s">
        <v>2386</v>
      </c>
      <c r="M95" s="205">
        <v>1</v>
      </c>
      <c r="O95" s="200" t="s">
        <v>2386</v>
      </c>
      <c r="P95" s="205">
        <v>1</v>
      </c>
      <c r="R95" s="200" t="s">
        <v>2386</v>
      </c>
      <c r="S95" s="205">
        <v>1</v>
      </c>
      <c r="U95" s="200" t="s">
        <v>2386</v>
      </c>
      <c r="V95" s="205">
        <v>1</v>
      </c>
      <c r="X95" s="200" t="s">
        <v>2386</v>
      </c>
      <c r="Y95" s="205">
        <v>1</v>
      </c>
    </row>
    <row r="96" spans="12:25" x14ac:dyDescent="0.2">
      <c r="L96" s="200" t="s">
        <v>2387</v>
      </c>
      <c r="M96" s="205">
        <v>1</v>
      </c>
      <c r="O96" s="200" t="s">
        <v>2387</v>
      </c>
      <c r="P96" s="205">
        <v>1</v>
      </c>
      <c r="R96" s="200" t="s">
        <v>2387</v>
      </c>
      <c r="S96" s="205">
        <v>1</v>
      </c>
      <c r="U96" s="200" t="s">
        <v>2387</v>
      </c>
      <c r="V96" s="205">
        <v>1</v>
      </c>
      <c r="X96" s="200" t="s">
        <v>2387</v>
      </c>
      <c r="Y96" s="205">
        <v>1</v>
      </c>
    </row>
    <row r="97" spans="12:25" x14ac:dyDescent="0.2">
      <c r="L97" s="200" t="s">
        <v>2388</v>
      </c>
      <c r="M97" s="205">
        <v>1</v>
      </c>
      <c r="O97" s="200" t="s">
        <v>2388</v>
      </c>
      <c r="P97" s="205">
        <v>1</v>
      </c>
      <c r="R97" s="200" t="s">
        <v>2388</v>
      </c>
      <c r="S97" s="205">
        <v>1</v>
      </c>
      <c r="U97" s="200" t="s">
        <v>2388</v>
      </c>
      <c r="V97" s="205">
        <v>1</v>
      </c>
      <c r="X97" s="200" t="s">
        <v>2388</v>
      </c>
      <c r="Y97" s="205">
        <v>1</v>
      </c>
    </row>
    <row r="98" spans="12:25" x14ac:dyDescent="0.2">
      <c r="L98" s="200" t="s">
        <v>2389</v>
      </c>
      <c r="M98" s="205">
        <v>1</v>
      </c>
      <c r="O98" s="200" t="s">
        <v>2389</v>
      </c>
      <c r="P98" s="205">
        <v>1</v>
      </c>
      <c r="R98" s="200" t="s">
        <v>2389</v>
      </c>
      <c r="S98" s="205">
        <v>1</v>
      </c>
      <c r="U98" s="200" t="s">
        <v>2389</v>
      </c>
      <c r="V98" s="205">
        <v>1</v>
      </c>
      <c r="X98" s="200" t="s">
        <v>2389</v>
      </c>
      <c r="Y98" s="205">
        <v>1</v>
      </c>
    </row>
    <row r="99" spans="12:25" x14ac:dyDescent="0.2">
      <c r="L99" s="200" t="s">
        <v>2390</v>
      </c>
      <c r="M99" s="205">
        <v>1</v>
      </c>
      <c r="O99" s="200" t="s">
        <v>2390</v>
      </c>
      <c r="P99" s="205">
        <v>1</v>
      </c>
      <c r="R99" s="200" t="s">
        <v>2390</v>
      </c>
      <c r="S99" s="205">
        <v>1</v>
      </c>
      <c r="U99" s="200" t="s">
        <v>2390</v>
      </c>
      <c r="V99" s="205">
        <v>1</v>
      </c>
      <c r="X99" s="200" t="s">
        <v>2390</v>
      </c>
      <c r="Y99" s="205">
        <v>1</v>
      </c>
    </row>
    <row r="100" spans="12:25" x14ac:dyDescent="0.2">
      <c r="L100" s="200" t="s">
        <v>2391</v>
      </c>
      <c r="M100" s="205">
        <v>1</v>
      </c>
      <c r="O100" s="200" t="s">
        <v>2391</v>
      </c>
      <c r="P100" s="205">
        <v>1</v>
      </c>
      <c r="R100" s="200" t="s">
        <v>2391</v>
      </c>
      <c r="S100" s="205">
        <v>1</v>
      </c>
      <c r="U100" s="200" t="s">
        <v>2391</v>
      </c>
      <c r="V100" s="205">
        <v>1</v>
      </c>
      <c r="X100" s="200" t="s">
        <v>2391</v>
      </c>
      <c r="Y100" s="205">
        <v>1</v>
      </c>
    </row>
    <row r="101" spans="12:25" x14ac:dyDescent="0.2">
      <c r="L101" s="200" t="s">
        <v>2392</v>
      </c>
      <c r="M101" s="205">
        <v>1</v>
      </c>
      <c r="O101" s="200" t="s">
        <v>2392</v>
      </c>
      <c r="P101" s="205">
        <v>1</v>
      </c>
      <c r="R101" s="200" t="s">
        <v>2392</v>
      </c>
      <c r="S101" s="205">
        <v>1</v>
      </c>
      <c r="U101" s="200" t="s">
        <v>2392</v>
      </c>
      <c r="V101" s="205">
        <v>1</v>
      </c>
      <c r="X101" s="200" t="s">
        <v>2392</v>
      </c>
      <c r="Y101" s="205">
        <v>1</v>
      </c>
    </row>
    <row r="102" spans="12:25" x14ac:dyDescent="0.2">
      <c r="L102" s="200" t="s">
        <v>2393</v>
      </c>
      <c r="M102" s="205">
        <v>1</v>
      </c>
      <c r="O102" s="200" t="s">
        <v>2393</v>
      </c>
      <c r="P102" s="205">
        <v>1</v>
      </c>
      <c r="R102" s="200" t="s">
        <v>2393</v>
      </c>
      <c r="S102" s="205">
        <v>1</v>
      </c>
      <c r="U102" s="200" t="s">
        <v>2393</v>
      </c>
      <c r="V102" s="205">
        <v>1</v>
      </c>
      <c r="X102" s="200" t="s">
        <v>2393</v>
      </c>
      <c r="Y102" s="205">
        <v>1</v>
      </c>
    </row>
    <row r="103" spans="12:25" x14ac:dyDescent="0.2">
      <c r="L103" s="200" t="s">
        <v>2394</v>
      </c>
      <c r="M103" s="205">
        <v>1</v>
      </c>
      <c r="O103" s="200" t="s">
        <v>2394</v>
      </c>
      <c r="P103" s="205">
        <v>1</v>
      </c>
      <c r="R103" s="200" t="s">
        <v>2394</v>
      </c>
      <c r="S103" s="205">
        <v>1</v>
      </c>
      <c r="U103" s="200" t="s">
        <v>2394</v>
      </c>
      <c r="V103" s="205">
        <v>1</v>
      </c>
      <c r="X103" s="200" t="s">
        <v>2394</v>
      </c>
      <c r="Y103" s="205">
        <v>1</v>
      </c>
    </row>
    <row r="104" spans="12:25" x14ac:dyDescent="0.2">
      <c r="L104" s="200" t="s">
        <v>2395</v>
      </c>
      <c r="M104" s="205">
        <v>1</v>
      </c>
      <c r="O104" s="200" t="s">
        <v>2395</v>
      </c>
      <c r="P104" s="205">
        <v>1</v>
      </c>
      <c r="R104" s="200" t="s">
        <v>2395</v>
      </c>
      <c r="S104" s="205">
        <v>1</v>
      </c>
      <c r="U104" s="200" t="s">
        <v>2395</v>
      </c>
      <c r="V104" s="205">
        <v>1</v>
      </c>
      <c r="X104" s="200" t="s">
        <v>2395</v>
      </c>
      <c r="Y104" s="205">
        <v>1</v>
      </c>
    </row>
    <row r="105" spans="12:25" x14ac:dyDescent="0.2">
      <c r="L105" s="200" t="s">
        <v>2396</v>
      </c>
      <c r="M105" s="205">
        <v>2</v>
      </c>
      <c r="O105" s="200" t="s">
        <v>2396</v>
      </c>
      <c r="P105" s="205">
        <v>2</v>
      </c>
      <c r="R105" s="200" t="s">
        <v>2396</v>
      </c>
      <c r="S105" s="205">
        <v>2</v>
      </c>
      <c r="U105" s="200" t="s">
        <v>2396</v>
      </c>
      <c r="V105" s="205">
        <v>2</v>
      </c>
      <c r="X105" s="200" t="s">
        <v>2396</v>
      </c>
      <c r="Y105" s="205">
        <v>2</v>
      </c>
    </row>
    <row r="106" spans="12:25" x14ac:dyDescent="0.2">
      <c r="L106" s="200" t="s">
        <v>2397</v>
      </c>
      <c r="M106" s="205">
        <v>1</v>
      </c>
      <c r="O106" s="200" t="s">
        <v>2397</v>
      </c>
      <c r="P106" s="205">
        <v>1</v>
      </c>
      <c r="R106" s="200" t="s">
        <v>2397</v>
      </c>
      <c r="S106" s="205">
        <v>1</v>
      </c>
      <c r="U106" s="200" t="s">
        <v>2397</v>
      </c>
      <c r="V106" s="205">
        <v>1</v>
      </c>
      <c r="X106" s="200" t="s">
        <v>2397</v>
      </c>
      <c r="Y106" s="205">
        <v>1</v>
      </c>
    </row>
    <row r="107" spans="12:25" x14ac:dyDescent="0.2">
      <c r="L107" s="200" t="s">
        <v>2398</v>
      </c>
      <c r="M107" s="205">
        <v>1</v>
      </c>
      <c r="O107" s="200" t="s">
        <v>2398</v>
      </c>
      <c r="P107" s="205">
        <v>1</v>
      </c>
      <c r="R107" s="200" t="s">
        <v>2398</v>
      </c>
      <c r="S107" s="205">
        <v>1</v>
      </c>
      <c r="U107" s="200" t="s">
        <v>2398</v>
      </c>
      <c r="V107" s="205">
        <v>1</v>
      </c>
      <c r="X107" s="200" t="s">
        <v>2398</v>
      </c>
      <c r="Y107" s="205">
        <v>1</v>
      </c>
    </row>
    <row r="108" spans="12:25" x14ac:dyDescent="0.2">
      <c r="L108" s="200" t="s">
        <v>2298</v>
      </c>
      <c r="M108" s="205">
        <v>3</v>
      </c>
      <c r="O108" s="200" t="s">
        <v>2298</v>
      </c>
      <c r="P108" s="205">
        <v>3</v>
      </c>
      <c r="R108" s="200" t="s">
        <v>2298</v>
      </c>
      <c r="S108" s="205">
        <v>3</v>
      </c>
      <c r="U108" s="200" t="s">
        <v>2298</v>
      </c>
      <c r="V108" s="205">
        <v>3</v>
      </c>
      <c r="X108" s="200" t="s">
        <v>2298</v>
      </c>
      <c r="Y108" s="205">
        <v>3</v>
      </c>
    </row>
    <row r="109" spans="12:25" x14ac:dyDescent="0.2">
      <c r="L109" s="200" t="s">
        <v>2399</v>
      </c>
      <c r="M109" s="205">
        <v>3</v>
      </c>
      <c r="O109" s="200" t="s">
        <v>2399</v>
      </c>
      <c r="P109" s="205">
        <v>3</v>
      </c>
      <c r="R109" s="200" t="s">
        <v>2399</v>
      </c>
      <c r="S109" s="205">
        <v>3</v>
      </c>
      <c r="U109" s="200" t="s">
        <v>2399</v>
      </c>
      <c r="V109" s="205">
        <v>3</v>
      </c>
      <c r="X109" s="200" t="s">
        <v>2399</v>
      </c>
      <c r="Y109" s="205">
        <v>3</v>
      </c>
    </row>
    <row r="110" spans="12:25" x14ac:dyDescent="0.2">
      <c r="L110" s="200" t="s">
        <v>2400</v>
      </c>
      <c r="M110" s="205">
        <v>1</v>
      </c>
      <c r="O110" s="200" t="s">
        <v>2400</v>
      </c>
      <c r="P110" s="205">
        <v>1</v>
      </c>
      <c r="R110" s="200" t="s">
        <v>2400</v>
      </c>
      <c r="S110" s="205">
        <v>1</v>
      </c>
      <c r="U110" s="200" t="s">
        <v>2400</v>
      </c>
      <c r="V110" s="205">
        <v>1</v>
      </c>
      <c r="X110" s="200" t="s">
        <v>2400</v>
      </c>
      <c r="Y110" s="205">
        <v>1</v>
      </c>
    </row>
    <row r="111" spans="12:25" x14ac:dyDescent="0.2">
      <c r="L111" s="200" t="s">
        <v>2401</v>
      </c>
      <c r="M111" s="205">
        <v>3</v>
      </c>
      <c r="O111" s="200" t="s">
        <v>2401</v>
      </c>
      <c r="P111" s="205">
        <v>3</v>
      </c>
      <c r="R111" s="200" t="s">
        <v>2401</v>
      </c>
      <c r="S111" s="205">
        <v>3</v>
      </c>
      <c r="U111" s="200" t="s">
        <v>2401</v>
      </c>
      <c r="V111" s="205">
        <v>3</v>
      </c>
      <c r="X111" s="200" t="s">
        <v>2401</v>
      </c>
      <c r="Y111" s="205">
        <v>3</v>
      </c>
    </row>
    <row r="112" spans="12:25" x14ac:dyDescent="0.2">
      <c r="L112" s="200" t="s">
        <v>2402</v>
      </c>
      <c r="M112" s="205">
        <v>2</v>
      </c>
      <c r="O112" s="200" t="s">
        <v>2402</v>
      </c>
      <c r="P112" s="205">
        <v>2</v>
      </c>
      <c r="R112" s="200" t="s">
        <v>2402</v>
      </c>
      <c r="S112" s="205">
        <v>2</v>
      </c>
      <c r="U112" s="200" t="s">
        <v>2402</v>
      </c>
      <c r="V112" s="205">
        <v>2</v>
      </c>
      <c r="X112" s="200" t="s">
        <v>2402</v>
      </c>
      <c r="Y112" s="205">
        <v>2</v>
      </c>
    </row>
    <row r="113" spans="12:25" x14ac:dyDescent="0.2">
      <c r="L113" s="200" t="s">
        <v>2403</v>
      </c>
      <c r="M113" s="205">
        <v>3</v>
      </c>
      <c r="O113" s="200" t="s">
        <v>2403</v>
      </c>
      <c r="P113" s="205">
        <v>3</v>
      </c>
      <c r="R113" s="200" t="s">
        <v>2403</v>
      </c>
      <c r="S113" s="205">
        <v>3</v>
      </c>
      <c r="U113" s="200" t="s">
        <v>2403</v>
      </c>
      <c r="V113" s="205">
        <v>3</v>
      </c>
      <c r="X113" s="200" t="s">
        <v>2403</v>
      </c>
      <c r="Y113" s="205">
        <v>3</v>
      </c>
    </row>
    <row r="114" spans="12:25" x14ac:dyDescent="0.2">
      <c r="L114" s="200" t="s">
        <v>2404</v>
      </c>
      <c r="M114" s="205">
        <v>2</v>
      </c>
      <c r="O114" s="200" t="s">
        <v>2404</v>
      </c>
      <c r="P114" s="205">
        <v>2</v>
      </c>
      <c r="R114" s="200" t="s">
        <v>2404</v>
      </c>
      <c r="S114" s="205">
        <v>2</v>
      </c>
      <c r="U114" s="200" t="s">
        <v>2404</v>
      </c>
      <c r="V114" s="205">
        <v>2</v>
      </c>
      <c r="X114" s="200" t="s">
        <v>2404</v>
      </c>
      <c r="Y114" s="205">
        <v>2</v>
      </c>
    </row>
    <row r="115" spans="12:25" x14ac:dyDescent="0.2">
      <c r="L115" s="200" t="s">
        <v>2405</v>
      </c>
      <c r="M115" s="205">
        <v>2</v>
      </c>
      <c r="O115" s="200" t="s">
        <v>2405</v>
      </c>
      <c r="P115" s="205">
        <v>2</v>
      </c>
      <c r="R115" s="200" t="s">
        <v>2405</v>
      </c>
      <c r="S115" s="205">
        <v>2</v>
      </c>
      <c r="U115" s="200" t="s">
        <v>2405</v>
      </c>
      <c r="V115" s="205">
        <v>2</v>
      </c>
      <c r="X115" s="200" t="s">
        <v>2405</v>
      </c>
      <c r="Y115" s="205">
        <v>2</v>
      </c>
    </row>
    <row r="116" spans="12:25" x14ac:dyDescent="0.2">
      <c r="L116" s="200" t="s">
        <v>2406</v>
      </c>
      <c r="M116" s="205">
        <v>1</v>
      </c>
      <c r="O116" s="200" t="s">
        <v>2406</v>
      </c>
      <c r="P116" s="205">
        <v>1</v>
      </c>
      <c r="R116" s="200" t="s">
        <v>2406</v>
      </c>
      <c r="S116" s="205">
        <v>1</v>
      </c>
      <c r="U116" s="200" t="s">
        <v>2406</v>
      </c>
      <c r="V116" s="205">
        <v>1</v>
      </c>
      <c r="X116" s="200" t="s">
        <v>2406</v>
      </c>
      <c r="Y116" s="205">
        <v>1</v>
      </c>
    </row>
    <row r="117" spans="12:25" x14ac:dyDescent="0.2">
      <c r="L117" s="200" t="s">
        <v>2407</v>
      </c>
      <c r="M117" s="205">
        <v>3</v>
      </c>
      <c r="O117" s="200" t="s">
        <v>2407</v>
      </c>
      <c r="P117" s="205">
        <v>3</v>
      </c>
      <c r="R117" s="200" t="s">
        <v>2407</v>
      </c>
      <c r="S117" s="205">
        <v>3</v>
      </c>
      <c r="U117" s="200" t="s">
        <v>2407</v>
      </c>
      <c r="V117" s="205">
        <v>3</v>
      </c>
      <c r="X117" s="200" t="s">
        <v>2407</v>
      </c>
      <c r="Y117" s="205">
        <v>3</v>
      </c>
    </row>
    <row r="118" spans="12:25" x14ac:dyDescent="0.2">
      <c r="L118" s="200" t="s">
        <v>2408</v>
      </c>
      <c r="M118" s="205">
        <v>1</v>
      </c>
      <c r="O118" s="200" t="s">
        <v>2408</v>
      </c>
      <c r="P118" s="205">
        <v>1</v>
      </c>
      <c r="R118" s="200" t="s">
        <v>2408</v>
      </c>
      <c r="S118" s="205">
        <v>1</v>
      </c>
      <c r="U118" s="200" t="s">
        <v>2408</v>
      </c>
      <c r="V118" s="205">
        <v>1</v>
      </c>
      <c r="X118" s="200" t="s">
        <v>2408</v>
      </c>
      <c r="Y118" s="205">
        <v>1</v>
      </c>
    </row>
    <row r="119" spans="12:25" x14ac:dyDescent="0.2">
      <c r="L119" s="200" t="s">
        <v>2409</v>
      </c>
      <c r="M119" s="205">
        <v>3</v>
      </c>
      <c r="O119" s="200" t="s">
        <v>2409</v>
      </c>
      <c r="P119" s="205">
        <v>3</v>
      </c>
      <c r="R119" s="200" t="s">
        <v>2409</v>
      </c>
      <c r="S119" s="205">
        <v>3</v>
      </c>
      <c r="U119" s="200" t="s">
        <v>2409</v>
      </c>
      <c r="V119" s="205">
        <v>3</v>
      </c>
      <c r="X119" s="200" t="s">
        <v>2409</v>
      </c>
      <c r="Y119" s="205">
        <v>3</v>
      </c>
    </row>
    <row r="120" spans="12:25" x14ac:dyDescent="0.2">
      <c r="L120" s="200" t="s">
        <v>2410</v>
      </c>
      <c r="M120" s="205">
        <v>2</v>
      </c>
      <c r="O120" s="200" t="s">
        <v>2410</v>
      </c>
      <c r="P120" s="205">
        <v>2</v>
      </c>
      <c r="R120" s="200" t="s">
        <v>2410</v>
      </c>
      <c r="S120" s="205">
        <v>2</v>
      </c>
      <c r="U120" s="200" t="s">
        <v>2410</v>
      </c>
      <c r="V120" s="205">
        <v>2</v>
      </c>
      <c r="X120" s="200" t="s">
        <v>2410</v>
      </c>
      <c r="Y120" s="205">
        <v>2</v>
      </c>
    </row>
    <row r="121" spans="12:25" x14ac:dyDescent="0.2">
      <c r="L121" s="200" t="s">
        <v>2411</v>
      </c>
      <c r="M121" s="205">
        <v>2</v>
      </c>
      <c r="O121" s="200" t="s">
        <v>2411</v>
      </c>
      <c r="P121" s="205">
        <v>2</v>
      </c>
      <c r="R121" s="200" t="s">
        <v>2411</v>
      </c>
      <c r="S121" s="205">
        <v>2</v>
      </c>
      <c r="U121" s="200" t="s">
        <v>2411</v>
      </c>
      <c r="V121" s="205">
        <v>2</v>
      </c>
      <c r="X121" s="200" t="s">
        <v>2411</v>
      </c>
      <c r="Y121" s="205">
        <v>2</v>
      </c>
    </row>
    <row r="122" spans="12:25" x14ac:dyDescent="0.2">
      <c r="L122" s="200" t="s">
        <v>2412</v>
      </c>
      <c r="M122" s="205">
        <v>3</v>
      </c>
      <c r="O122" s="200" t="s">
        <v>2412</v>
      </c>
      <c r="P122" s="205">
        <v>3</v>
      </c>
      <c r="R122" s="200" t="s">
        <v>2412</v>
      </c>
      <c r="S122" s="205">
        <v>3</v>
      </c>
      <c r="U122" s="200" t="s">
        <v>2412</v>
      </c>
      <c r="V122" s="205">
        <v>3</v>
      </c>
      <c r="X122" s="200" t="s">
        <v>2412</v>
      </c>
      <c r="Y122" s="205">
        <v>3</v>
      </c>
    </row>
    <row r="123" spans="12:25" x14ac:dyDescent="0.2">
      <c r="L123" s="200" t="s">
        <v>2413</v>
      </c>
      <c r="M123" s="205">
        <v>3</v>
      </c>
      <c r="O123" s="200" t="s">
        <v>2413</v>
      </c>
      <c r="P123" s="205">
        <v>3</v>
      </c>
      <c r="R123" s="200" t="s">
        <v>2413</v>
      </c>
      <c r="S123" s="205">
        <v>3</v>
      </c>
      <c r="U123" s="200" t="s">
        <v>2413</v>
      </c>
      <c r="V123" s="205">
        <v>3</v>
      </c>
      <c r="X123" s="200" t="s">
        <v>2413</v>
      </c>
      <c r="Y123" s="205">
        <v>3</v>
      </c>
    </row>
    <row r="124" spans="12:25" x14ac:dyDescent="0.2">
      <c r="L124" s="200" t="s">
        <v>2414</v>
      </c>
      <c r="M124" s="205">
        <v>3</v>
      </c>
      <c r="O124" s="200" t="s">
        <v>2414</v>
      </c>
      <c r="P124" s="205">
        <v>3</v>
      </c>
      <c r="R124" s="200" t="s">
        <v>2414</v>
      </c>
      <c r="S124" s="205">
        <v>3</v>
      </c>
      <c r="U124" s="200" t="s">
        <v>2414</v>
      </c>
      <c r="V124" s="205">
        <v>3</v>
      </c>
      <c r="X124" s="200" t="s">
        <v>2414</v>
      </c>
      <c r="Y124" s="205">
        <v>3</v>
      </c>
    </row>
    <row r="125" spans="12:25" x14ac:dyDescent="0.2">
      <c r="L125" s="200" t="s">
        <v>2415</v>
      </c>
      <c r="M125" s="205">
        <v>2</v>
      </c>
      <c r="O125" s="200" t="s">
        <v>2415</v>
      </c>
      <c r="P125" s="205">
        <v>2</v>
      </c>
      <c r="R125" s="200" t="s">
        <v>2415</v>
      </c>
      <c r="S125" s="205">
        <v>2</v>
      </c>
      <c r="U125" s="200" t="s">
        <v>2415</v>
      </c>
      <c r="V125" s="205">
        <v>2</v>
      </c>
      <c r="X125" s="200" t="s">
        <v>2415</v>
      </c>
      <c r="Y125" s="205">
        <v>2</v>
      </c>
    </row>
    <row r="126" spans="12:25" x14ac:dyDescent="0.2">
      <c r="L126" s="200" t="s">
        <v>2416</v>
      </c>
      <c r="M126" s="205">
        <v>3</v>
      </c>
      <c r="O126" s="200" t="s">
        <v>2416</v>
      </c>
      <c r="P126" s="205">
        <v>3</v>
      </c>
      <c r="R126" s="200" t="s">
        <v>2416</v>
      </c>
      <c r="S126" s="205">
        <v>3</v>
      </c>
      <c r="U126" s="200" t="s">
        <v>2416</v>
      </c>
      <c r="V126" s="205">
        <v>3</v>
      </c>
      <c r="X126" s="200" t="s">
        <v>2416</v>
      </c>
      <c r="Y126" s="205">
        <v>3</v>
      </c>
    </row>
    <row r="127" spans="12:25" x14ac:dyDescent="0.2">
      <c r="L127" s="200" t="s">
        <v>2417</v>
      </c>
      <c r="M127" s="205">
        <v>3</v>
      </c>
      <c r="O127" s="200" t="s">
        <v>2417</v>
      </c>
      <c r="P127" s="205">
        <v>3</v>
      </c>
      <c r="R127" s="200" t="s">
        <v>2417</v>
      </c>
      <c r="S127" s="205">
        <v>3</v>
      </c>
      <c r="U127" s="200" t="s">
        <v>2417</v>
      </c>
      <c r="V127" s="205">
        <v>3</v>
      </c>
      <c r="X127" s="200" t="s">
        <v>2417</v>
      </c>
      <c r="Y127" s="205">
        <v>3</v>
      </c>
    </row>
    <row r="128" spans="12:25" x14ac:dyDescent="0.2">
      <c r="L128" s="200" t="s">
        <v>2418</v>
      </c>
      <c r="M128" s="205">
        <v>2</v>
      </c>
      <c r="O128" s="200" t="s">
        <v>2418</v>
      </c>
      <c r="P128" s="205">
        <v>2</v>
      </c>
      <c r="R128" s="200" t="s">
        <v>2418</v>
      </c>
      <c r="S128" s="205">
        <v>2</v>
      </c>
      <c r="U128" s="200" t="s">
        <v>2418</v>
      </c>
      <c r="V128" s="205">
        <v>2</v>
      </c>
      <c r="X128" s="200" t="s">
        <v>2418</v>
      </c>
      <c r="Y128" s="205">
        <v>2</v>
      </c>
    </row>
    <row r="129" spans="12:25" x14ac:dyDescent="0.2">
      <c r="L129" s="200" t="s">
        <v>2419</v>
      </c>
      <c r="M129" s="205">
        <v>3</v>
      </c>
      <c r="O129" s="200" t="s">
        <v>2419</v>
      </c>
      <c r="P129" s="205">
        <v>3</v>
      </c>
      <c r="R129" s="200" t="s">
        <v>2419</v>
      </c>
      <c r="S129" s="205">
        <v>3</v>
      </c>
      <c r="U129" s="200" t="s">
        <v>2419</v>
      </c>
      <c r="V129" s="205">
        <v>3</v>
      </c>
      <c r="X129" s="200" t="s">
        <v>2419</v>
      </c>
      <c r="Y129" s="205">
        <v>3</v>
      </c>
    </row>
    <row r="130" spans="12:25" x14ac:dyDescent="0.2">
      <c r="L130" s="200" t="s">
        <v>2420</v>
      </c>
      <c r="M130" s="205">
        <v>2</v>
      </c>
      <c r="O130" s="200" t="s">
        <v>2420</v>
      </c>
      <c r="P130" s="205">
        <v>2</v>
      </c>
      <c r="R130" s="200" t="s">
        <v>2420</v>
      </c>
      <c r="S130" s="205">
        <v>2</v>
      </c>
      <c r="U130" s="200" t="s">
        <v>2420</v>
      </c>
      <c r="V130" s="205">
        <v>2</v>
      </c>
      <c r="X130" s="200" t="s">
        <v>2420</v>
      </c>
      <c r="Y130" s="205">
        <v>2</v>
      </c>
    </row>
    <row r="131" spans="12:25" x14ac:dyDescent="0.2">
      <c r="L131" s="200" t="s">
        <v>2421</v>
      </c>
      <c r="M131" s="205">
        <v>2</v>
      </c>
      <c r="O131" s="200" t="s">
        <v>2421</v>
      </c>
      <c r="P131" s="205">
        <v>2</v>
      </c>
      <c r="R131" s="200" t="s">
        <v>2421</v>
      </c>
      <c r="S131" s="205">
        <v>2</v>
      </c>
      <c r="U131" s="200" t="s">
        <v>2421</v>
      </c>
      <c r="V131" s="205">
        <v>2</v>
      </c>
      <c r="X131" s="200" t="s">
        <v>2421</v>
      </c>
      <c r="Y131" s="205">
        <v>2</v>
      </c>
    </row>
    <row r="132" spans="12:25" x14ac:dyDescent="0.2">
      <c r="L132" s="200" t="s">
        <v>2422</v>
      </c>
      <c r="M132" s="205">
        <v>2</v>
      </c>
      <c r="O132" s="200" t="s">
        <v>2422</v>
      </c>
      <c r="P132" s="205">
        <v>2</v>
      </c>
      <c r="R132" s="200" t="s">
        <v>2422</v>
      </c>
      <c r="S132" s="205">
        <v>2</v>
      </c>
      <c r="U132" s="200" t="s">
        <v>2422</v>
      </c>
      <c r="V132" s="205">
        <v>2</v>
      </c>
      <c r="X132" s="200" t="s">
        <v>2422</v>
      </c>
      <c r="Y132" s="205">
        <v>2</v>
      </c>
    </row>
    <row r="133" spans="12:25" x14ac:dyDescent="0.2">
      <c r="L133" s="200" t="s">
        <v>2423</v>
      </c>
      <c r="M133" s="205">
        <v>2</v>
      </c>
      <c r="O133" s="200" t="s">
        <v>2423</v>
      </c>
      <c r="P133" s="205">
        <v>2</v>
      </c>
      <c r="R133" s="200" t="s">
        <v>2423</v>
      </c>
      <c r="S133" s="205">
        <v>2</v>
      </c>
      <c r="U133" s="200" t="s">
        <v>2423</v>
      </c>
      <c r="V133" s="205">
        <v>2</v>
      </c>
      <c r="X133" s="200" t="s">
        <v>2423</v>
      </c>
      <c r="Y133" s="205">
        <v>2</v>
      </c>
    </row>
    <row r="134" spans="12:25" x14ac:dyDescent="0.2">
      <c r="L134" s="200" t="s">
        <v>2424</v>
      </c>
      <c r="M134" s="205">
        <v>2</v>
      </c>
      <c r="O134" s="200" t="s">
        <v>2424</v>
      </c>
      <c r="P134" s="205">
        <v>2</v>
      </c>
      <c r="R134" s="200" t="s">
        <v>2424</v>
      </c>
      <c r="S134" s="205">
        <v>2</v>
      </c>
      <c r="U134" s="200" t="s">
        <v>2424</v>
      </c>
      <c r="V134" s="205">
        <v>2</v>
      </c>
      <c r="X134" s="200" t="s">
        <v>2424</v>
      </c>
      <c r="Y134" s="205">
        <v>2</v>
      </c>
    </row>
    <row r="135" spans="12:25" x14ac:dyDescent="0.2">
      <c r="L135" s="200" t="s">
        <v>2425</v>
      </c>
      <c r="M135" s="205">
        <v>2</v>
      </c>
      <c r="O135" s="200" t="s">
        <v>2425</v>
      </c>
      <c r="P135" s="205">
        <v>2</v>
      </c>
      <c r="R135" s="200" t="s">
        <v>2425</v>
      </c>
      <c r="S135" s="205">
        <v>2</v>
      </c>
      <c r="U135" s="200" t="s">
        <v>2425</v>
      </c>
      <c r="V135" s="205">
        <v>2</v>
      </c>
      <c r="X135" s="200" t="s">
        <v>2425</v>
      </c>
      <c r="Y135" s="205">
        <v>2</v>
      </c>
    </row>
    <row r="136" spans="12:25" x14ac:dyDescent="0.2">
      <c r="L136" s="200" t="s">
        <v>2426</v>
      </c>
      <c r="M136" s="205">
        <v>3</v>
      </c>
      <c r="O136" s="200" t="s">
        <v>2426</v>
      </c>
      <c r="P136" s="205">
        <v>3</v>
      </c>
      <c r="R136" s="200" t="s">
        <v>2426</v>
      </c>
      <c r="S136" s="205">
        <v>3</v>
      </c>
      <c r="U136" s="200" t="s">
        <v>2426</v>
      </c>
      <c r="V136" s="205">
        <v>3</v>
      </c>
      <c r="X136" s="200" t="s">
        <v>2426</v>
      </c>
      <c r="Y136" s="205">
        <v>3</v>
      </c>
    </row>
    <row r="137" spans="12:25" x14ac:dyDescent="0.2">
      <c r="L137" s="200" t="s">
        <v>2427</v>
      </c>
      <c r="M137" s="205">
        <v>1</v>
      </c>
      <c r="O137" s="200" t="s">
        <v>2427</v>
      </c>
      <c r="P137" s="205">
        <v>1</v>
      </c>
      <c r="R137" s="200" t="s">
        <v>2427</v>
      </c>
      <c r="S137" s="205">
        <v>1</v>
      </c>
      <c r="U137" s="200" t="s">
        <v>2427</v>
      </c>
      <c r="V137" s="205">
        <v>1</v>
      </c>
      <c r="X137" s="200" t="s">
        <v>2427</v>
      </c>
      <c r="Y137" s="205">
        <v>1</v>
      </c>
    </row>
    <row r="138" spans="12:25" x14ac:dyDescent="0.2">
      <c r="L138" s="200" t="s">
        <v>2428</v>
      </c>
      <c r="M138" s="205">
        <v>3</v>
      </c>
      <c r="O138" s="200" t="s">
        <v>2428</v>
      </c>
      <c r="P138" s="205">
        <v>3</v>
      </c>
      <c r="R138" s="200" t="s">
        <v>2428</v>
      </c>
      <c r="S138" s="205">
        <v>3</v>
      </c>
      <c r="U138" s="200" t="s">
        <v>2428</v>
      </c>
      <c r="V138" s="205">
        <v>3</v>
      </c>
      <c r="X138" s="200" t="s">
        <v>2428</v>
      </c>
      <c r="Y138" s="205">
        <v>3</v>
      </c>
    </row>
    <row r="139" spans="12:25" x14ac:dyDescent="0.2">
      <c r="L139" s="200" t="s">
        <v>2429</v>
      </c>
      <c r="M139" s="205">
        <v>2</v>
      </c>
      <c r="O139" s="200" t="s">
        <v>2429</v>
      </c>
      <c r="P139" s="205">
        <v>2</v>
      </c>
      <c r="R139" s="200" t="s">
        <v>2429</v>
      </c>
      <c r="S139" s="205">
        <v>2</v>
      </c>
      <c r="U139" s="200" t="s">
        <v>2429</v>
      </c>
      <c r="V139" s="205">
        <v>2</v>
      </c>
      <c r="X139" s="200" t="s">
        <v>2429</v>
      </c>
      <c r="Y139" s="205">
        <v>2</v>
      </c>
    </row>
    <row r="140" spans="12:25" x14ac:dyDescent="0.2">
      <c r="L140" s="200" t="s">
        <v>2430</v>
      </c>
      <c r="M140" s="205">
        <v>2</v>
      </c>
      <c r="O140" s="200" t="s">
        <v>2430</v>
      </c>
      <c r="P140" s="205">
        <v>2</v>
      </c>
      <c r="R140" s="200" t="s">
        <v>2430</v>
      </c>
      <c r="S140" s="205">
        <v>2</v>
      </c>
      <c r="U140" s="200" t="s">
        <v>2430</v>
      </c>
      <c r="V140" s="205">
        <v>2</v>
      </c>
      <c r="X140" s="200" t="s">
        <v>2430</v>
      </c>
      <c r="Y140" s="205">
        <v>2</v>
      </c>
    </row>
    <row r="141" spans="12:25" x14ac:dyDescent="0.2">
      <c r="L141" s="200" t="s">
        <v>2431</v>
      </c>
      <c r="M141" s="205">
        <v>2</v>
      </c>
      <c r="O141" s="200" t="s">
        <v>2431</v>
      </c>
      <c r="P141" s="205">
        <v>2</v>
      </c>
      <c r="R141" s="200" t="s">
        <v>2431</v>
      </c>
      <c r="S141" s="205">
        <v>2</v>
      </c>
      <c r="U141" s="200" t="s">
        <v>2431</v>
      </c>
      <c r="V141" s="205">
        <v>2</v>
      </c>
      <c r="X141" s="200" t="s">
        <v>2431</v>
      </c>
      <c r="Y141" s="205">
        <v>2</v>
      </c>
    </row>
    <row r="142" spans="12:25" x14ac:dyDescent="0.2">
      <c r="L142" s="200" t="s">
        <v>2432</v>
      </c>
      <c r="M142" s="205">
        <v>3</v>
      </c>
      <c r="O142" s="200" t="s">
        <v>2432</v>
      </c>
      <c r="P142" s="205">
        <v>3</v>
      </c>
      <c r="R142" s="200" t="s">
        <v>2432</v>
      </c>
      <c r="S142" s="205">
        <v>3</v>
      </c>
      <c r="U142" s="200" t="s">
        <v>2432</v>
      </c>
      <c r="V142" s="205">
        <v>3</v>
      </c>
      <c r="X142" s="200" t="s">
        <v>2432</v>
      </c>
      <c r="Y142" s="205">
        <v>3</v>
      </c>
    </row>
    <row r="143" spans="12:25" x14ac:dyDescent="0.2">
      <c r="L143" s="200" t="s">
        <v>2433</v>
      </c>
      <c r="M143" s="205">
        <v>3</v>
      </c>
      <c r="O143" s="200" t="s">
        <v>2433</v>
      </c>
      <c r="P143" s="205">
        <v>3</v>
      </c>
      <c r="R143" s="200" t="s">
        <v>2433</v>
      </c>
      <c r="S143" s="205">
        <v>3</v>
      </c>
      <c r="U143" s="200" t="s">
        <v>2433</v>
      </c>
      <c r="V143" s="205">
        <v>3</v>
      </c>
      <c r="X143" s="200" t="s">
        <v>2433</v>
      </c>
      <c r="Y143" s="205">
        <v>3</v>
      </c>
    </row>
    <row r="144" spans="12:25" x14ac:dyDescent="0.2">
      <c r="L144" s="200" t="s">
        <v>2434</v>
      </c>
      <c r="M144" s="205">
        <v>3</v>
      </c>
      <c r="O144" s="200" t="s">
        <v>2434</v>
      </c>
      <c r="P144" s="205">
        <v>3</v>
      </c>
      <c r="R144" s="200" t="s">
        <v>2434</v>
      </c>
      <c r="S144" s="205">
        <v>3</v>
      </c>
      <c r="U144" s="200" t="s">
        <v>2434</v>
      </c>
      <c r="V144" s="205">
        <v>3</v>
      </c>
      <c r="X144" s="200" t="s">
        <v>2434</v>
      </c>
      <c r="Y144" s="205">
        <v>3</v>
      </c>
    </row>
    <row r="145" spans="12:25" x14ac:dyDescent="0.2">
      <c r="L145" s="200" t="s">
        <v>2435</v>
      </c>
      <c r="M145" s="205">
        <v>2</v>
      </c>
      <c r="O145" s="200" t="s">
        <v>2435</v>
      </c>
      <c r="P145" s="205">
        <v>2</v>
      </c>
      <c r="R145" s="200" t="s">
        <v>2435</v>
      </c>
      <c r="S145" s="205">
        <v>2</v>
      </c>
      <c r="U145" s="200" t="s">
        <v>2435</v>
      </c>
      <c r="V145" s="205">
        <v>2</v>
      </c>
      <c r="X145" s="200" t="s">
        <v>2435</v>
      </c>
      <c r="Y145" s="205">
        <v>2</v>
      </c>
    </row>
    <row r="146" spans="12:25" x14ac:dyDescent="0.2">
      <c r="L146" s="200" t="s">
        <v>2436</v>
      </c>
      <c r="M146" s="205">
        <v>2</v>
      </c>
      <c r="O146" s="200" t="s">
        <v>2436</v>
      </c>
      <c r="P146" s="205">
        <v>2</v>
      </c>
      <c r="R146" s="200" t="s">
        <v>2436</v>
      </c>
      <c r="S146" s="205">
        <v>2</v>
      </c>
      <c r="U146" s="200" t="s">
        <v>2436</v>
      </c>
      <c r="V146" s="205">
        <v>2</v>
      </c>
      <c r="X146" s="200" t="s">
        <v>2436</v>
      </c>
      <c r="Y146" s="205">
        <v>2</v>
      </c>
    </row>
    <row r="147" spans="12:25" x14ac:dyDescent="0.2">
      <c r="L147" s="200" t="s">
        <v>2437</v>
      </c>
      <c r="M147" s="205">
        <v>2</v>
      </c>
      <c r="O147" s="200" t="s">
        <v>2437</v>
      </c>
      <c r="P147" s="205">
        <v>2</v>
      </c>
      <c r="R147" s="200" t="s">
        <v>2437</v>
      </c>
      <c r="S147" s="205">
        <v>2</v>
      </c>
      <c r="U147" s="200" t="s">
        <v>2437</v>
      </c>
      <c r="V147" s="205">
        <v>2</v>
      </c>
      <c r="X147" s="200" t="s">
        <v>2437</v>
      </c>
      <c r="Y147" s="205">
        <v>2</v>
      </c>
    </row>
    <row r="148" spans="12:25" x14ac:dyDescent="0.2">
      <c r="L148" s="200" t="s">
        <v>2438</v>
      </c>
      <c r="M148" s="205">
        <v>3</v>
      </c>
      <c r="O148" s="200" t="s">
        <v>2438</v>
      </c>
      <c r="P148" s="205">
        <v>3</v>
      </c>
      <c r="R148" s="200" t="s">
        <v>2438</v>
      </c>
      <c r="S148" s="205">
        <v>3</v>
      </c>
      <c r="U148" s="200" t="s">
        <v>2438</v>
      </c>
      <c r="V148" s="205">
        <v>3</v>
      </c>
      <c r="X148" s="200" t="s">
        <v>2438</v>
      </c>
      <c r="Y148" s="205">
        <v>3</v>
      </c>
    </row>
    <row r="149" spans="12:25" x14ac:dyDescent="0.2">
      <c r="L149" s="200" t="s">
        <v>2439</v>
      </c>
      <c r="M149" s="205">
        <v>3</v>
      </c>
      <c r="O149" s="200" t="s">
        <v>2439</v>
      </c>
      <c r="P149" s="205">
        <v>3</v>
      </c>
      <c r="R149" s="200" t="s">
        <v>2439</v>
      </c>
      <c r="S149" s="205">
        <v>3</v>
      </c>
      <c r="U149" s="200" t="s">
        <v>2439</v>
      </c>
      <c r="V149" s="205">
        <v>3</v>
      </c>
      <c r="X149" s="200" t="s">
        <v>2439</v>
      </c>
      <c r="Y149" s="205">
        <v>3</v>
      </c>
    </row>
    <row r="150" spans="12:25" x14ac:dyDescent="0.2">
      <c r="L150" s="200" t="s">
        <v>2440</v>
      </c>
      <c r="M150" s="205">
        <v>3</v>
      </c>
      <c r="O150" s="200" t="s">
        <v>2440</v>
      </c>
      <c r="P150" s="205">
        <v>3</v>
      </c>
      <c r="R150" s="200" t="s">
        <v>2440</v>
      </c>
      <c r="S150" s="205">
        <v>3</v>
      </c>
      <c r="U150" s="200" t="s">
        <v>2440</v>
      </c>
      <c r="V150" s="205">
        <v>3</v>
      </c>
      <c r="X150" s="200" t="s">
        <v>2440</v>
      </c>
      <c r="Y150" s="205">
        <v>3</v>
      </c>
    </row>
    <row r="151" spans="12:25" x14ac:dyDescent="0.2">
      <c r="L151" s="200" t="s">
        <v>2441</v>
      </c>
      <c r="M151" s="205">
        <v>2</v>
      </c>
      <c r="O151" s="200" t="s">
        <v>2441</v>
      </c>
      <c r="P151" s="205">
        <v>2</v>
      </c>
      <c r="R151" s="200" t="s">
        <v>2441</v>
      </c>
      <c r="S151" s="205">
        <v>2</v>
      </c>
      <c r="U151" s="200" t="s">
        <v>2441</v>
      </c>
      <c r="V151" s="205">
        <v>2</v>
      </c>
      <c r="X151" s="200" t="s">
        <v>2441</v>
      </c>
      <c r="Y151" s="205">
        <v>2</v>
      </c>
    </row>
    <row r="152" spans="12:25" x14ac:dyDescent="0.2">
      <c r="L152" s="200" t="s">
        <v>2442</v>
      </c>
      <c r="M152" s="205">
        <v>2</v>
      </c>
      <c r="O152" s="200" t="s">
        <v>2442</v>
      </c>
      <c r="P152" s="205">
        <v>2</v>
      </c>
      <c r="R152" s="200" t="s">
        <v>2442</v>
      </c>
      <c r="S152" s="205">
        <v>2</v>
      </c>
      <c r="U152" s="200" t="s">
        <v>2442</v>
      </c>
      <c r="V152" s="205">
        <v>2</v>
      </c>
      <c r="X152" s="200" t="s">
        <v>2442</v>
      </c>
      <c r="Y152" s="205">
        <v>2</v>
      </c>
    </row>
    <row r="153" spans="12:25" x14ac:dyDescent="0.2">
      <c r="L153" s="200" t="s">
        <v>2443</v>
      </c>
      <c r="M153" s="205">
        <v>2</v>
      </c>
      <c r="O153" s="200" t="s">
        <v>2443</v>
      </c>
      <c r="P153" s="205">
        <v>2</v>
      </c>
      <c r="R153" s="200" t="s">
        <v>2443</v>
      </c>
      <c r="S153" s="205">
        <v>2</v>
      </c>
      <c r="U153" s="200" t="s">
        <v>2443</v>
      </c>
      <c r="V153" s="205">
        <v>2</v>
      </c>
      <c r="X153" s="200" t="s">
        <v>2443</v>
      </c>
      <c r="Y153" s="205">
        <v>2</v>
      </c>
    </row>
    <row r="154" spans="12:25" x14ac:dyDescent="0.2">
      <c r="L154" s="200" t="s">
        <v>2444</v>
      </c>
      <c r="M154" s="205">
        <v>3</v>
      </c>
      <c r="O154" s="200" t="s">
        <v>2444</v>
      </c>
      <c r="P154" s="205">
        <v>3</v>
      </c>
      <c r="R154" s="200" t="s">
        <v>2444</v>
      </c>
      <c r="S154" s="205">
        <v>3</v>
      </c>
      <c r="U154" s="200" t="s">
        <v>2444</v>
      </c>
      <c r="V154" s="205">
        <v>3</v>
      </c>
      <c r="X154" s="200" t="s">
        <v>2444</v>
      </c>
      <c r="Y154" s="205">
        <v>3</v>
      </c>
    </row>
    <row r="155" spans="12:25" x14ac:dyDescent="0.2">
      <c r="L155" s="200" t="s">
        <v>2445</v>
      </c>
      <c r="M155" s="205">
        <v>3</v>
      </c>
      <c r="O155" s="200" t="s">
        <v>2445</v>
      </c>
      <c r="P155" s="205">
        <v>3</v>
      </c>
      <c r="R155" s="200" t="s">
        <v>2445</v>
      </c>
      <c r="S155" s="205">
        <v>3</v>
      </c>
      <c r="U155" s="200" t="s">
        <v>2445</v>
      </c>
      <c r="V155" s="205">
        <v>3</v>
      </c>
      <c r="X155" s="200" t="s">
        <v>2445</v>
      </c>
      <c r="Y155" s="205">
        <v>3</v>
      </c>
    </row>
    <row r="156" spans="12:25" x14ac:dyDescent="0.2">
      <c r="L156" s="200" t="s">
        <v>2446</v>
      </c>
      <c r="M156" s="205">
        <v>2</v>
      </c>
      <c r="O156" s="200" t="s">
        <v>2446</v>
      </c>
      <c r="P156" s="205">
        <v>2</v>
      </c>
      <c r="R156" s="200" t="s">
        <v>2446</v>
      </c>
      <c r="S156" s="205">
        <v>2</v>
      </c>
      <c r="U156" s="200" t="s">
        <v>2446</v>
      </c>
      <c r="V156" s="205">
        <v>2</v>
      </c>
      <c r="X156" s="200" t="s">
        <v>2446</v>
      </c>
      <c r="Y156" s="205">
        <v>2</v>
      </c>
    </row>
    <row r="157" spans="12:25" x14ac:dyDescent="0.2">
      <c r="L157" s="200" t="s">
        <v>2447</v>
      </c>
      <c r="M157" s="205">
        <v>2</v>
      </c>
      <c r="O157" s="200" t="s">
        <v>2447</v>
      </c>
      <c r="P157" s="205">
        <v>2</v>
      </c>
      <c r="R157" s="200" t="s">
        <v>2447</v>
      </c>
      <c r="S157" s="205">
        <v>2</v>
      </c>
      <c r="U157" s="200" t="s">
        <v>2447</v>
      </c>
      <c r="V157" s="205">
        <v>2</v>
      </c>
      <c r="X157" s="200" t="s">
        <v>2447</v>
      </c>
      <c r="Y157" s="205">
        <v>2</v>
      </c>
    </row>
    <row r="158" spans="12:25" x14ac:dyDescent="0.2">
      <c r="L158" s="200" t="s">
        <v>2448</v>
      </c>
      <c r="M158" s="205">
        <v>2</v>
      </c>
      <c r="O158" s="200" t="s">
        <v>2448</v>
      </c>
      <c r="P158" s="205">
        <v>2</v>
      </c>
      <c r="R158" s="200" t="s">
        <v>2448</v>
      </c>
      <c r="S158" s="205">
        <v>2</v>
      </c>
      <c r="U158" s="200" t="s">
        <v>2448</v>
      </c>
      <c r="V158" s="205">
        <v>2</v>
      </c>
      <c r="X158" s="200" t="s">
        <v>2448</v>
      </c>
      <c r="Y158" s="205">
        <v>2</v>
      </c>
    </row>
    <row r="159" spans="12:25" x14ac:dyDescent="0.2">
      <c r="L159" s="200" t="s">
        <v>2449</v>
      </c>
      <c r="M159" s="205">
        <v>3</v>
      </c>
      <c r="O159" s="200" t="s">
        <v>2449</v>
      </c>
      <c r="P159" s="205">
        <v>3</v>
      </c>
      <c r="R159" s="200" t="s">
        <v>2449</v>
      </c>
      <c r="S159" s="205">
        <v>3</v>
      </c>
      <c r="U159" s="200" t="s">
        <v>2449</v>
      </c>
      <c r="V159" s="205">
        <v>3</v>
      </c>
      <c r="X159" s="200" t="s">
        <v>2449</v>
      </c>
      <c r="Y159" s="205">
        <v>3</v>
      </c>
    </row>
    <row r="160" spans="12:25" x14ac:dyDescent="0.2">
      <c r="L160" s="200" t="s">
        <v>2450</v>
      </c>
      <c r="M160" s="205">
        <v>3</v>
      </c>
      <c r="O160" s="200" t="s">
        <v>2450</v>
      </c>
      <c r="P160" s="205">
        <v>3</v>
      </c>
      <c r="R160" s="200" t="s">
        <v>2450</v>
      </c>
      <c r="S160" s="205">
        <v>3</v>
      </c>
      <c r="U160" s="200" t="s">
        <v>2450</v>
      </c>
      <c r="V160" s="205">
        <v>3</v>
      </c>
      <c r="X160" s="200" t="s">
        <v>2450</v>
      </c>
      <c r="Y160" s="205">
        <v>3</v>
      </c>
    </row>
    <row r="161" spans="12:25" x14ac:dyDescent="0.2">
      <c r="L161" s="200" t="s">
        <v>2451</v>
      </c>
      <c r="M161" s="205">
        <v>2</v>
      </c>
      <c r="O161" s="200" t="s">
        <v>2451</v>
      </c>
      <c r="P161" s="205">
        <v>2</v>
      </c>
      <c r="R161" s="200" t="s">
        <v>2451</v>
      </c>
      <c r="S161" s="205">
        <v>2</v>
      </c>
      <c r="U161" s="200" t="s">
        <v>2451</v>
      </c>
      <c r="V161" s="205">
        <v>2</v>
      </c>
      <c r="X161" s="200" t="s">
        <v>2451</v>
      </c>
      <c r="Y161" s="205">
        <v>2</v>
      </c>
    </row>
    <row r="162" spans="12:25" x14ac:dyDescent="0.2">
      <c r="L162" s="200" t="s">
        <v>2452</v>
      </c>
      <c r="M162" s="205">
        <v>2</v>
      </c>
      <c r="O162" s="200" t="s">
        <v>2452</v>
      </c>
      <c r="P162" s="205">
        <v>2</v>
      </c>
      <c r="R162" s="200" t="s">
        <v>2452</v>
      </c>
      <c r="S162" s="205">
        <v>2</v>
      </c>
      <c r="U162" s="200" t="s">
        <v>2452</v>
      </c>
      <c r="V162" s="205">
        <v>2</v>
      </c>
      <c r="X162" s="200" t="s">
        <v>2452</v>
      </c>
      <c r="Y162" s="205">
        <v>2</v>
      </c>
    </row>
    <row r="163" spans="12:25" x14ac:dyDescent="0.2">
      <c r="L163" s="200" t="s">
        <v>2453</v>
      </c>
      <c r="M163" s="205">
        <v>3</v>
      </c>
      <c r="O163" s="200" t="s">
        <v>2453</v>
      </c>
      <c r="P163" s="205">
        <v>3</v>
      </c>
      <c r="R163" s="200" t="s">
        <v>2453</v>
      </c>
      <c r="S163" s="205">
        <v>3</v>
      </c>
      <c r="U163" s="200" t="s">
        <v>2453</v>
      </c>
      <c r="V163" s="205">
        <v>3</v>
      </c>
      <c r="X163" s="200" t="s">
        <v>2453</v>
      </c>
      <c r="Y163" s="205">
        <v>3</v>
      </c>
    </row>
    <row r="164" spans="12:25" x14ac:dyDescent="0.2">
      <c r="L164" s="200" t="s">
        <v>2454</v>
      </c>
      <c r="M164" s="205">
        <v>2</v>
      </c>
      <c r="O164" s="200" t="s">
        <v>2454</v>
      </c>
      <c r="P164" s="205">
        <v>2</v>
      </c>
      <c r="R164" s="200" t="s">
        <v>2454</v>
      </c>
      <c r="S164" s="205">
        <v>2</v>
      </c>
      <c r="U164" s="200" t="s">
        <v>2454</v>
      </c>
      <c r="V164" s="205">
        <v>2</v>
      </c>
      <c r="X164" s="200" t="s">
        <v>2454</v>
      </c>
      <c r="Y164" s="205">
        <v>2</v>
      </c>
    </row>
    <row r="165" spans="12:25" x14ac:dyDescent="0.2">
      <c r="L165" s="200" t="s">
        <v>2455</v>
      </c>
      <c r="M165" s="205">
        <v>3</v>
      </c>
      <c r="O165" s="200" t="s">
        <v>2455</v>
      </c>
      <c r="P165" s="205">
        <v>3</v>
      </c>
      <c r="R165" s="200" t="s">
        <v>2455</v>
      </c>
      <c r="S165" s="205">
        <v>3</v>
      </c>
      <c r="U165" s="200" t="s">
        <v>2455</v>
      </c>
      <c r="V165" s="205">
        <v>3</v>
      </c>
      <c r="X165" s="200" t="s">
        <v>2455</v>
      </c>
      <c r="Y165" s="205">
        <v>3</v>
      </c>
    </row>
    <row r="166" spans="12:25" x14ac:dyDescent="0.2">
      <c r="L166" s="200" t="s">
        <v>2456</v>
      </c>
      <c r="M166" s="205">
        <v>2</v>
      </c>
      <c r="O166" s="200" t="s">
        <v>2456</v>
      </c>
      <c r="P166" s="205">
        <v>2</v>
      </c>
      <c r="R166" s="200" t="s">
        <v>2456</v>
      </c>
      <c r="S166" s="205">
        <v>2</v>
      </c>
      <c r="U166" s="200" t="s">
        <v>2456</v>
      </c>
      <c r="V166" s="205">
        <v>2</v>
      </c>
      <c r="X166" s="200" t="s">
        <v>2456</v>
      </c>
      <c r="Y166" s="205">
        <v>2</v>
      </c>
    </row>
    <row r="167" spans="12:25" x14ac:dyDescent="0.2">
      <c r="L167" s="200" t="s">
        <v>2457</v>
      </c>
      <c r="M167" s="205">
        <v>2</v>
      </c>
      <c r="O167" s="200" t="s">
        <v>2457</v>
      </c>
      <c r="P167" s="205">
        <v>2</v>
      </c>
      <c r="R167" s="200" t="s">
        <v>2457</v>
      </c>
      <c r="S167" s="205">
        <v>2</v>
      </c>
      <c r="U167" s="200" t="s">
        <v>2457</v>
      </c>
      <c r="V167" s="205">
        <v>2</v>
      </c>
      <c r="X167" s="200" t="s">
        <v>2457</v>
      </c>
      <c r="Y167" s="205">
        <v>2</v>
      </c>
    </row>
    <row r="168" spans="12:25" x14ac:dyDescent="0.2">
      <c r="L168" s="200" t="s">
        <v>2458</v>
      </c>
      <c r="M168" s="205">
        <v>1</v>
      </c>
      <c r="O168" s="200" t="s">
        <v>2458</v>
      </c>
      <c r="P168" s="205">
        <v>1</v>
      </c>
      <c r="R168" s="200" t="s">
        <v>2458</v>
      </c>
      <c r="S168" s="205">
        <v>1</v>
      </c>
      <c r="U168" s="200" t="s">
        <v>2458</v>
      </c>
      <c r="V168" s="205">
        <v>1</v>
      </c>
      <c r="X168" s="200" t="s">
        <v>2458</v>
      </c>
      <c r="Y168" s="205">
        <v>1</v>
      </c>
    </row>
    <row r="169" spans="12:25" x14ac:dyDescent="0.2">
      <c r="L169" s="200" t="s">
        <v>2459</v>
      </c>
      <c r="M169" s="205">
        <v>1</v>
      </c>
      <c r="O169" s="200" t="s">
        <v>2459</v>
      </c>
      <c r="P169" s="205">
        <v>1</v>
      </c>
      <c r="R169" s="200" t="s">
        <v>2459</v>
      </c>
      <c r="S169" s="205">
        <v>1</v>
      </c>
      <c r="U169" s="200" t="s">
        <v>2459</v>
      </c>
      <c r="V169" s="205">
        <v>1</v>
      </c>
      <c r="X169" s="200" t="s">
        <v>2459</v>
      </c>
      <c r="Y169" s="205">
        <v>1</v>
      </c>
    </row>
    <row r="170" spans="12:25" x14ac:dyDescent="0.2">
      <c r="L170" s="200" t="s">
        <v>2460</v>
      </c>
      <c r="M170" s="205">
        <v>2</v>
      </c>
      <c r="O170" s="200" t="s">
        <v>2460</v>
      </c>
      <c r="P170" s="205">
        <v>2</v>
      </c>
      <c r="R170" s="200" t="s">
        <v>2460</v>
      </c>
      <c r="S170" s="205">
        <v>2</v>
      </c>
      <c r="U170" s="200" t="s">
        <v>2460</v>
      </c>
      <c r="V170" s="205">
        <v>2</v>
      </c>
      <c r="X170" s="200" t="s">
        <v>2460</v>
      </c>
      <c r="Y170" s="205">
        <v>2</v>
      </c>
    </row>
    <row r="171" spans="12:25" x14ac:dyDescent="0.2">
      <c r="L171" s="200" t="s">
        <v>2461</v>
      </c>
      <c r="M171" s="205">
        <v>2</v>
      </c>
      <c r="O171" s="200" t="s">
        <v>2461</v>
      </c>
      <c r="P171" s="205">
        <v>2</v>
      </c>
      <c r="R171" s="200" t="s">
        <v>2461</v>
      </c>
      <c r="S171" s="205">
        <v>2</v>
      </c>
      <c r="U171" s="200" t="s">
        <v>2461</v>
      </c>
      <c r="V171" s="205">
        <v>2</v>
      </c>
      <c r="X171" s="200" t="s">
        <v>2461</v>
      </c>
      <c r="Y171" s="205">
        <v>2</v>
      </c>
    </row>
    <row r="172" spans="12:25" x14ac:dyDescent="0.2">
      <c r="L172" s="200" t="s">
        <v>2462</v>
      </c>
      <c r="M172" s="205">
        <v>3</v>
      </c>
      <c r="O172" s="200" t="s">
        <v>2462</v>
      </c>
      <c r="P172" s="205">
        <v>3</v>
      </c>
      <c r="R172" s="200" t="s">
        <v>2462</v>
      </c>
      <c r="S172" s="205">
        <v>3</v>
      </c>
      <c r="U172" s="200" t="s">
        <v>2462</v>
      </c>
      <c r="V172" s="205">
        <v>3</v>
      </c>
      <c r="X172" s="200" t="s">
        <v>2462</v>
      </c>
      <c r="Y172" s="205">
        <v>3</v>
      </c>
    </row>
    <row r="173" spans="12:25" x14ac:dyDescent="0.2">
      <c r="L173" s="200" t="s">
        <v>2463</v>
      </c>
      <c r="M173" s="205">
        <v>2</v>
      </c>
      <c r="O173" s="200" t="s">
        <v>2463</v>
      </c>
      <c r="P173" s="205">
        <v>2</v>
      </c>
      <c r="R173" s="200" t="s">
        <v>2463</v>
      </c>
      <c r="S173" s="205">
        <v>2</v>
      </c>
      <c r="U173" s="200" t="s">
        <v>2463</v>
      </c>
      <c r="V173" s="205">
        <v>2</v>
      </c>
      <c r="X173" s="200" t="s">
        <v>2463</v>
      </c>
      <c r="Y173" s="205">
        <v>2</v>
      </c>
    </row>
    <row r="174" spans="12:25" x14ac:dyDescent="0.2">
      <c r="L174" s="200" t="s">
        <v>2464</v>
      </c>
      <c r="M174" s="205">
        <v>2</v>
      </c>
      <c r="O174" s="200" t="s">
        <v>2464</v>
      </c>
      <c r="P174" s="205">
        <v>2</v>
      </c>
      <c r="R174" s="200" t="s">
        <v>2464</v>
      </c>
      <c r="S174" s="205">
        <v>2</v>
      </c>
      <c r="U174" s="200" t="s">
        <v>2464</v>
      </c>
      <c r="V174" s="205">
        <v>2</v>
      </c>
      <c r="X174" s="200" t="s">
        <v>2464</v>
      </c>
      <c r="Y174" s="205">
        <v>2</v>
      </c>
    </row>
    <row r="175" spans="12:25" x14ac:dyDescent="0.2">
      <c r="L175" s="200" t="s">
        <v>2465</v>
      </c>
      <c r="M175" s="205">
        <v>2</v>
      </c>
      <c r="O175" s="200" t="s">
        <v>2465</v>
      </c>
      <c r="P175" s="205">
        <v>2</v>
      </c>
      <c r="R175" s="200" t="s">
        <v>2465</v>
      </c>
      <c r="S175" s="205">
        <v>2</v>
      </c>
      <c r="U175" s="200" t="s">
        <v>2465</v>
      </c>
      <c r="V175" s="205">
        <v>2</v>
      </c>
      <c r="X175" s="200" t="s">
        <v>2465</v>
      </c>
      <c r="Y175" s="205">
        <v>2</v>
      </c>
    </row>
    <row r="176" spans="12:25" x14ac:dyDescent="0.2">
      <c r="L176" s="200" t="s">
        <v>2466</v>
      </c>
      <c r="M176" s="205">
        <v>2</v>
      </c>
      <c r="O176" s="200" t="s">
        <v>2466</v>
      </c>
      <c r="P176" s="205">
        <v>2</v>
      </c>
      <c r="R176" s="200" t="s">
        <v>2466</v>
      </c>
      <c r="S176" s="205">
        <v>2</v>
      </c>
      <c r="U176" s="200" t="s">
        <v>2466</v>
      </c>
      <c r="V176" s="205">
        <v>2</v>
      </c>
      <c r="X176" s="200" t="s">
        <v>2466</v>
      </c>
      <c r="Y176" s="205">
        <v>2</v>
      </c>
    </row>
    <row r="177" spans="12:25" x14ac:dyDescent="0.2">
      <c r="L177" s="200" t="s">
        <v>2467</v>
      </c>
      <c r="M177" s="205">
        <v>2</v>
      </c>
      <c r="O177" s="200" t="s">
        <v>2467</v>
      </c>
      <c r="P177" s="205">
        <v>2</v>
      </c>
      <c r="R177" s="200" t="s">
        <v>2467</v>
      </c>
      <c r="S177" s="205">
        <v>2</v>
      </c>
      <c r="U177" s="200" t="s">
        <v>2467</v>
      </c>
      <c r="V177" s="205">
        <v>2</v>
      </c>
      <c r="X177" s="200" t="s">
        <v>2467</v>
      </c>
      <c r="Y177" s="205">
        <v>2</v>
      </c>
    </row>
    <row r="178" spans="12:25" x14ac:dyDescent="0.2">
      <c r="L178" s="200" t="s">
        <v>2468</v>
      </c>
      <c r="M178" s="205">
        <v>2</v>
      </c>
      <c r="O178" s="200" t="s">
        <v>2468</v>
      </c>
      <c r="P178" s="205">
        <v>2</v>
      </c>
      <c r="R178" s="200" t="s">
        <v>2468</v>
      </c>
      <c r="S178" s="205">
        <v>2</v>
      </c>
      <c r="U178" s="200" t="s">
        <v>2468</v>
      </c>
      <c r="V178" s="205">
        <v>2</v>
      </c>
      <c r="X178" s="200" t="s">
        <v>2468</v>
      </c>
      <c r="Y178" s="205">
        <v>2</v>
      </c>
    </row>
    <row r="179" spans="12:25" x14ac:dyDescent="0.2">
      <c r="L179" s="200" t="s">
        <v>2469</v>
      </c>
      <c r="M179" s="205">
        <v>2</v>
      </c>
      <c r="O179" s="200" t="s">
        <v>2469</v>
      </c>
      <c r="P179" s="205">
        <v>2</v>
      </c>
      <c r="R179" s="200" t="s">
        <v>2469</v>
      </c>
      <c r="S179" s="205">
        <v>2</v>
      </c>
      <c r="U179" s="200" t="s">
        <v>2469</v>
      </c>
      <c r="V179" s="205">
        <v>2</v>
      </c>
      <c r="X179" s="200" t="s">
        <v>2469</v>
      </c>
      <c r="Y179" s="205">
        <v>2</v>
      </c>
    </row>
    <row r="180" spans="12:25" x14ac:dyDescent="0.2">
      <c r="L180" s="200" t="s">
        <v>2470</v>
      </c>
      <c r="M180" s="205">
        <v>3</v>
      </c>
      <c r="O180" s="200" t="s">
        <v>2470</v>
      </c>
      <c r="P180" s="205">
        <v>3</v>
      </c>
      <c r="R180" s="200" t="s">
        <v>2470</v>
      </c>
      <c r="S180" s="205">
        <v>3</v>
      </c>
      <c r="U180" s="200" t="s">
        <v>2470</v>
      </c>
      <c r="V180" s="205">
        <v>3</v>
      </c>
      <c r="X180" s="200" t="s">
        <v>2470</v>
      </c>
      <c r="Y180" s="205">
        <v>3</v>
      </c>
    </row>
    <row r="181" spans="12:25" x14ac:dyDescent="0.2">
      <c r="L181" s="200" t="s">
        <v>2471</v>
      </c>
      <c r="M181" s="205">
        <v>2</v>
      </c>
      <c r="O181" s="200" t="s">
        <v>2471</v>
      </c>
      <c r="P181" s="205">
        <v>2</v>
      </c>
      <c r="R181" s="200" t="s">
        <v>2471</v>
      </c>
      <c r="S181" s="205">
        <v>2</v>
      </c>
      <c r="U181" s="200" t="s">
        <v>2471</v>
      </c>
      <c r="V181" s="205">
        <v>2</v>
      </c>
      <c r="X181" s="200" t="s">
        <v>2471</v>
      </c>
      <c r="Y181" s="205">
        <v>2</v>
      </c>
    </row>
    <row r="182" spans="12:25" x14ac:dyDescent="0.2">
      <c r="L182" s="200" t="s">
        <v>2472</v>
      </c>
      <c r="M182" s="205">
        <v>3</v>
      </c>
      <c r="O182" s="200" t="s">
        <v>2472</v>
      </c>
      <c r="P182" s="205">
        <v>3</v>
      </c>
      <c r="R182" s="200" t="s">
        <v>2472</v>
      </c>
      <c r="S182" s="205">
        <v>3</v>
      </c>
      <c r="U182" s="200" t="s">
        <v>2472</v>
      </c>
      <c r="V182" s="205">
        <v>3</v>
      </c>
      <c r="X182" s="200" t="s">
        <v>2472</v>
      </c>
      <c r="Y182" s="205">
        <v>3</v>
      </c>
    </row>
    <row r="183" spans="12:25" x14ac:dyDescent="0.2">
      <c r="L183" s="200" t="s">
        <v>2473</v>
      </c>
      <c r="M183" s="205">
        <v>2</v>
      </c>
      <c r="O183" s="200" t="s">
        <v>2473</v>
      </c>
      <c r="P183" s="205">
        <v>2</v>
      </c>
      <c r="R183" s="200" t="s">
        <v>2473</v>
      </c>
      <c r="S183" s="205">
        <v>2</v>
      </c>
      <c r="U183" s="200" t="s">
        <v>2473</v>
      </c>
      <c r="V183" s="205">
        <v>2</v>
      </c>
      <c r="X183" s="200" t="s">
        <v>2473</v>
      </c>
      <c r="Y183" s="205">
        <v>2</v>
      </c>
    </row>
    <row r="184" spans="12:25" x14ac:dyDescent="0.2">
      <c r="L184" s="200" t="s">
        <v>2474</v>
      </c>
      <c r="M184" s="205">
        <v>3</v>
      </c>
      <c r="O184" s="200" t="s">
        <v>2474</v>
      </c>
      <c r="P184" s="205">
        <v>3</v>
      </c>
      <c r="R184" s="200" t="s">
        <v>2474</v>
      </c>
      <c r="S184" s="205">
        <v>3</v>
      </c>
      <c r="U184" s="200" t="s">
        <v>2474</v>
      </c>
      <c r="V184" s="205">
        <v>3</v>
      </c>
      <c r="X184" s="200" t="s">
        <v>2474</v>
      </c>
      <c r="Y184" s="205">
        <v>3</v>
      </c>
    </row>
    <row r="185" spans="12:25" x14ac:dyDescent="0.2">
      <c r="L185" s="200" t="s">
        <v>2475</v>
      </c>
      <c r="M185" s="205">
        <v>1</v>
      </c>
      <c r="O185" s="200" t="s">
        <v>2475</v>
      </c>
      <c r="P185" s="205">
        <v>1</v>
      </c>
      <c r="R185" s="200" t="s">
        <v>2475</v>
      </c>
      <c r="S185" s="205">
        <v>1</v>
      </c>
      <c r="U185" s="200" t="s">
        <v>2475</v>
      </c>
      <c r="V185" s="205">
        <v>1</v>
      </c>
      <c r="X185" s="200" t="s">
        <v>2475</v>
      </c>
      <c r="Y185" s="205">
        <v>1</v>
      </c>
    </row>
    <row r="186" spans="12:25" x14ac:dyDescent="0.2">
      <c r="L186" s="200" t="s">
        <v>2476</v>
      </c>
      <c r="M186" s="205">
        <v>2</v>
      </c>
      <c r="O186" s="200" t="s">
        <v>2476</v>
      </c>
      <c r="P186" s="205">
        <v>2</v>
      </c>
      <c r="R186" s="200" t="s">
        <v>2476</v>
      </c>
      <c r="S186" s="205">
        <v>2</v>
      </c>
      <c r="U186" s="200" t="s">
        <v>2476</v>
      </c>
      <c r="V186" s="205">
        <v>2</v>
      </c>
      <c r="X186" s="200" t="s">
        <v>2476</v>
      </c>
      <c r="Y186" s="205">
        <v>2</v>
      </c>
    </row>
    <row r="187" spans="12:25" x14ac:dyDescent="0.2">
      <c r="L187" s="200" t="s">
        <v>2477</v>
      </c>
      <c r="M187" s="205">
        <v>2</v>
      </c>
      <c r="O187" s="200" t="s">
        <v>2477</v>
      </c>
      <c r="P187" s="205">
        <v>2</v>
      </c>
      <c r="R187" s="200" t="s">
        <v>2477</v>
      </c>
      <c r="S187" s="205">
        <v>2</v>
      </c>
      <c r="U187" s="200" t="s">
        <v>2477</v>
      </c>
      <c r="V187" s="205">
        <v>2</v>
      </c>
      <c r="X187" s="200" t="s">
        <v>2477</v>
      </c>
      <c r="Y187" s="205">
        <v>2</v>
      </c>
    </row>
    <row r="188" spans="12:25" x14ac:dyDescent="0.2">
      <c r="L188" s="200" t="s">
        <v>2478</v>
      </c>
      <c r="M188" s="205">
        <v>3</v>
      </c>
      <c r="O188" s="200" t="s">
        <v>2478</v>
      </c>
      <c r="P188" s="205">
        <v>3</v>
      </c>
      <c r="R188" s="200" t="s">
        <v>2478</v>
      </c>
      <c r="S188" s="205">
        <v>3</v>
      </c>
      <c r="U188" s="200" t="s">
        <v>2478</v>
      </c>
      <c r="V188" s="205">
        <v>3</v>
      </c>
      <c r="X188" s="200" t="s">
        <v>2478</v>
      </c>
      <c r="Y188" s="205">
        <v>3</v>
      </c>
    </row>
    <row r="189" spans="12:25" x14ac:dyDescent="0.2">
      <c r="L189" s="200" t="s">
        <v>2479</v>
      </c>
      <c r="M189" s="205">
        <v>2</v>
      </c>
      <c r="O189" s="200" t="s">
        <v>2479</v>
      </c>
      <c r="P189" s="205">
        <v>2</v>
      </c>
      <c r="R189" s="200" t="s">
        <v>2479</v>
      </c>
      <c r="S189" s="205">
        <v>2</v>
      </c>
      <c r="U189" s="200" t="s">
        <v>2479</v>
      </c>
      <c r="V189" s="205">
        <v>2</v>
      </c>
      <c r="X189" s="200" t="s">
        <v>2479</v>
      </c>
      <c r="Y189" s="205">
        <v>2</v>
      </c>
    </row>
    <row r="190" spans="12:25" x14ac:dyDescent="0.2">
      <c r="L190" s="200" t="s">
        <v>2480</v>
      </c>
      <c r="M190" s="205">
        <v>1</v>
      </c>
      <c r="O190" s="200" t="s">
        <v>2480</v>
      </c>
      <c r="P190" s="205">
        <v>1</v>
      </c>
      <c r="R190" s="200" t="s">
        <v>2480</v>
      </c>
      <c r="S190" s="205">
        <v>1</v>
      </c>
      <c r="U190" s="200" t="s">
        <v>2480</v>
      </c>
      <c r="V190" s="205">
        <v>1</v>
      </c>
      <c r="X190" s="200" t="s">
        <v>2480</v>
      </c>
      <c r="Y190" s="205">
        <v>1</v>
      </c>
    </row>
    <row r="191" spans="12:25" x14ac:dyDescent="0.2">
      <c r="L191" s="200" t="s">
        <v>2481</v>
      </c>
      <c r="M191" s="205">
        <v>3</v>
      </c>
      <c r="O191" s="200" t="s">
        <v>2481</v>
      </c>
      <c r="P191" s="205">
        <v>3</v>
      </c>
      <c r="R191" s="200" t="s">
        <v>2481</v>
      </c>
      <c r="S191" s="205">
        <v>3</v>
      </c>
      <c r="U191" s="200" t="s">
        <v>2481</v>
      </c>
      <c r="V191" s="205">
        <v>3</v>
      </c>
      <c r="X191" s="200" t="s">
        <v>2481</v>
      </c>
      <c r="Y191" s="205">
        <v>3</v>
      </c>
    </row>
    <row r="192" spans="12:25" x14ac:dyDescent="0.2">
      <c r="L192" s="200" t="s">
        <v>2482</v>
      </c>
      <c r="M192" s="205">
        <v>2</v>
      </c>
      <c r="O192" s="200" t="s">
        <v>2482</v>
      </c>
      <c r="P192" s="205">
        <v>2</v>
      </c>
      <c r="R192" s="200" t="s">
        <v>2482</v>
      </c>
      <c r="S192" s="205">
        <v>2</v>
      </c>
      <c r="U192" s="200" t="s">
        <v>2482</v>
      </c>
      <c r="V192" s="205">
        <v>2</v>
      </c>
      <c r="X192" s="200" t="s">
        <v>2482</v>
      </c>
      <c r="Y192" s="205">
        <v>2</v>
      </c>
    </row>
    <row r="193" spans="12:25" x14ac:dyDescent="0.2">
      <c r="L193" s="200" t="s">
        <v>2483</v>
      </c>
      <c r="M193" s="205">
        <v>2</v>
      </c>
      <c r="O193" s="200" t="s">
        <v>2483</v>
      </c>
      <c r="P193" s="205">
        <v>2</v>
      </c>
      <c r="R193" s="200" t="s">
        <v>2483</v>
      </c>
      <c r="S193" s="205">
        <v>2</v>
      </c>
      <c r="U193" s="200" t="s">
        <v>2483</v>
      </c>
      <c r="V193" s="205">
        <v>2</v>
      </c>
      <c r="X193" s="200" t="s">
        <v>2483</v>
      </c>
      <c r="Y193" s="205">
        <v>2</v>
      </c>
    </row>
    <row r="194" spans="12:25" x14ac:dyDescent="0.2">
      <c r="L194" s="200" t="s">
        <v>2302</v>
      </c>
      <c r="M194" s="205">
        <v>1</v>
      </c>
      <c r="O194" s="200" t="s">
        <v>2302</v>
      </c>
      <c r="P194" s="205">
        <v>1</v>
      </c>
      <c r="R194" s="200" t="s">
        <v>2302</v>
      </c>
      <c r="S194" s="205">
        <v>1</v>
      </c>
      <c r="U194" s="200" t="s">
        <v>2302</v>
      </c>
      <c r="V194" s="205">
        <v>1</v>
      </c>
      <c r="X194" s="200" t="s">
        <v>2302</v>
      </c>
      <c r="Y194" s="205">
        <v>1</v>
      </c>
    </row>
    <row r="195" spans="12:25" x14ac:dyDescent="0.2">
      <c r="L195" s="200" t="s">
        <v>2484</v>
      </c>
      <c r="M195" s="205">
        <v>2</v>
      </c>
      <c r="O195" s="200" t="s">
        <v>2484</v>
      </c>
      <c r="P195" s="205">
        <v>2</v>
      </c>
      <c r="R195" s="200" t="s">
        <v>2484</v>
      </c>
      <c r="S195" s="205">
        <v>2</v>
      </c>
      <c r="U195" s="200" t="s">
        <v>2484</v>
      </c>
      <c r="V195" s="205">
        <v>2</v>
      </c>
      <c r="X195" s="200" t="s">
        <v>2484</v>
      </c>
      <c r="Y195" s="205">
        <v>2</v>
      </c>
    </row>
    <row r="196" spans="12:25" x14ac:dyDescent="0.2">
      <c r="L196" s="200" t="s">
        <v>2485</v>
      </c>
      <c r="M196" s="205">
        <v>1</v>
      </c>
      <c r="O196" s="200" t="s">
        <v>2485</v>
      </c>
      <c r="P196" s="205">
        <v>1</v>
      </c>
      <c r="R196" s="200" t="s">
        <v>2485</v>
      </c>
      <c r="S196" s="205">
        <v>1</v>
      </c>
      <c r="U196" s="200" t="s">
        <v>2485</v>
      </c>
      <c r="V196" s="205">
        <v>1</v>
      </c>
      <c r="X196" s="200" t="s">
        <v>2485</v>
      </c>
      <c r="Y196" s="205">
        <v>1</v>
      </c>
    </row>
    <row r="197" spans="12:25" x14ac:dyDescent="0.2">
      <c r="L197" s="200" t="s">
        <v>2486</v>
      </c>
      <c r="M197" s="205">
        <v>1</v>
      </c>
      <c r="O197" s="200" t="s">
        <v>2486</v>
      </c>
      <c r="P197" s="205">
        <v>1</v>
      </c>
      <c r="R197" s="200" t="s">
        <v>2486</v>
      </c>
      <c r="S197" s="205">
        <v>1</v>
      </c>
      <c r="U197" s="200" t="s">
        <v>2486</v>
      </c>
      <c r="V197" s="205">
        <v>1</v>
      </c>
      <c r="X197" s="200" t="s">
        <v>2486</v>
      </c>
      <c r="Y197" s="205">
        <v>1</v>
      </c>
    </row>
    <row r="198" spans="12:25" x14ac:dyDescent="0.2">
      <c r="L198" s="200" t="s">
        <v>2487</v>
      </c>
      <c r="M198" s="205">
        <v>3</v>
      </c>
      <c r="O198" s="200" t="s">
        <v>2487</v>
      </c>
      <c r="P198" s="205">
        <v>3</v>
      </c>
      <c r="R198" s="200" t="s">
        <v>2487</v>
      </c>
      <c r="S198" s="205">
        <v>3</v>
      </c>
      <c r="U198" s="200" t="s">
        <v>2487</v>
      </c>
      <c r="V198" s="205">
        <v>3</v>
      </c>
      <c r="X198" s="200" t="s">
        <v>2487</v>
      </c>
      <c r="Y198" s="205">
        <v>3</v>
      </c>
    </row>
    <row r="199" spans="12:25" x14ac:dyDescent="0.2">
      <c r="L199" s="200" t="s">
        <v>2488</v>
      </c>
      <c r="M199" s="205">
        <v>2</v>
      </c>
      <c r="O199" s="200" t="s">
        <v>2488</v>
      </c>
      <c r="P199" s="205">
        <v>2</v>
      </c>
      <c r="R199" s="200" t="s">
        <v>2488</v>
      </c>
      <c r="S199" s="205">
        <v>2</v>
      </c>
      <c r="U199" s="200" t="s">
        <v>2488</v>
      </c>
      <c r="V199" s="205">
        <v>2</v>
      </c>
      <c r="X199" s="200" t="s">
        <v>2488</v>
      </c>
      <c r="Y199" s="205">
        <v>2</v>
      </c>
    </row>
    <row r="200" spans="12:25" x14ac:dyDescent="0.2">
      <c r="L200" s="200" t="s">
        <v>2489</v>
      </c>
      <c r="M200" s="205">
        <v>2</v>
      </c>
      <c r="O200" s="200" t="s">
        <v>2489</v>
      </c>
      <c r="P200" s="205">
        <v>2</v>
      </c>
      <c r="R200" s="200" t="s">
        <v>2489</v>
      </c>
      <c r="S200" s="205">
        <v>2</v>
      </c>
      <c r="U200" s="200" t="s">
        <v>2489</v>
      </c>
      <c r="V200" s="205">
        <v>2</v>
      </c>
      <c r="X200" s="200" t="s">
        <v>2489</v>
      </c>
      <c r="Y200" s="205">
        <v>2</v>
      </c>
    </row>
    <row r="201" spans="12:25" x14ac:dyDescent="0.2">
      <c r="L201" s="200" t="s">
        <v>2490</v>
      </c>
      <c r="M201" s="205">
        <v>2</v>
      </c>
      <c r="O201" s="200" t="s">
        <v>2490</v>
      </c>
      <c r="P201" s="205">
        <v>2</v>
      </c>
      <c r="R201" s="200" t="s">
        <v>2490</v>
      </c>
      <c r="S201" s="205">
        <v>2</v>
      </c>
      <c r="U201" s="200" t="s">
        <v>2490</v>
      </c>
      <c r="V201" s="205">
        <v>2</v>
      </c>
      <c r="X201" s="200" t="s">
        <v>2490</v>
      </c>
      <c r="Y201" s="205">
        <v>2</v>
      </c>
    </row>
    <row r="202" spans="12:25" x14ac:dyDescent="0.2">
      <c r="L202" s="200" t="s">
        <v>2491</v>
      </c>
      <c r="M202" s="205">
        <v>1</v>
      </c>
      <c r="O202" s="200" t="s">
        <v>2491</v>
      </c>
      <c r="P202" s="205">
        <v>1</v>
      </c>
      <c r="R202" s="200" t="s">
        <v>2491</v>
      </c>
      <c r="S202" s="205">
        <v>1</v>
      </c>
      <c r="U202" s="200" t="s">
        <v>2491</v>
      </c>
      <c r="V202" s="205">
        <v>1</v>
      </c>
      <c r="X202" s="200" t="s">
        <v>2491</v>
      </c>
      <c r="Y202" s="205">
        <v>1</v>
      </c>
    </row>
    <row r="203" spans="12:25" x14ac:dyDescent="0.2">
      <c r="L203" s="200" t="s">
        <v>2492</v>
      </c>
      <c r="M203" s="205">
        <v>2</v>
      </c>
      <c r="O203" s="200" t="s">
        <v>2492</v>
      </c>
      <c r="P203" s="205">
        <v>2</v>
      </c>
      <c r="R203" s="200" t="s">
        <v>2492</v>
      </c>
      <c r="S203" s="205">
        <v>2</v>
      </c>
      <c r="U203" s="200" t="s">
        <v>2492</v>
      </c>
      <c r="V203" s="205">
        <v>2</v>
      </c>
      <c r="X203" s="200" t="s">
        <v>2492</v>
      </c>
      <c r="Y203" s="205">
        <v>2</v>
      </c>
    </row>
    <row r="204" spans="12:25" x14ac:dyDescent="0.2">
      <c r="L204" s="200" t="s">
        <v>2493</v>
      </c>
      <c r="M204" s="205">
        <v>2</v>
      </c>
      <c r="O204" s="200" t="s">
        <v>2493</v>
      </c>
      <c r="P204" s="205">
        <v>2</v>
      </c>
      <c r="R204" s="200" t="s">
        <v>2493</v>
      </c>
      <c r="S204" s="205">
        <v>2</v>
      </c>
      <c r="U204" s="200" t="s">
        <v>2493</v>
      </c>
      <c r="V204" s="205">
        <v>2</v>
      </c>
      <c r="X204" s="200" t="s">
        <v>2493</v>
      </c>
      <c r="Y204" s="205">
        <v>2</v>
      </c>
    </row>
    <row r="205" spans="12:25" x14ac:dyDescent="0.2">
      <c r="L205" s="200" t="s">
        <v>2494</v>
      </c>
      <c r="M205" s="205">
        <v>3</v>
      </c>
      <c r="O205" s="200" t="s">
        <v>2494</v>
      </c>
      <c r="P205" s="205">
        <v>3</v>
      </c>
      <c r="R205" s="200" t="s">
        <v>2494</v>
      </c>
      <c r="S205" s="205">
        <v>3</v>
      </c>
      <c r="U205" s="200" t="s">
        <v>2494</v>
      </c>
      <c r="V205" s="205">
        <v>3</v>
      </c>
      <c r="X205" s="200" t="s">
        <v>2494</v>
      </c>
      <c r="Y205" s="205">
        <v>3</v>
      </c>
    </row>
    <row r="206" spans="12:25" x14ac:dyDescent="0.2">
      <c r="L206" s="200" t="s">
        <v>2495</v>
      </c>
      <c r="M206" s="205">
        <v>1</v>
      </c>
      <c r="O206" s="200" t="s">
        <v>2495</v>
      </c>
      <c r="P206" s="205">
        <v>1</v>
      </c>
      <c r="R206" s="200" t="s">
        <v>2495</v>
      </c>
      <c r="S206" s="205">
        <v>1</v>
      </c>
      <c r="U206" s="200" t="s">
        <v>2495</v>
      </c>
      <c r="V206" s="205">
        <v>1</v>
      </c>
      <c r="X206" s="200" t="s">
        <v>2495</v>
      </c>
      <c r="Y206" s="205">
        <v>1</v>
      </c>
    </row>
    <row r="207" spans="12:25" x14ac:dyDescent="0.2">
      <c r="L207" s="200" t="s">
        <v>2496</v>
      </c>
      <c r="M207" s="205">
        <v>2</v>
      </c>
      <c r="O207" s="200" t="s">
        <v>2496</v>
      </c>
      <c r="P207" s="205">
        <v>2</v>
      </c>
      <c r="R207" s="200" t="s">
        <v>2496</v>
      </c>
      <c r="S207" s="205">
        <v>2</v>
      </c>
      <c r="U207" s="200" t="s">
        <v>2496</v>
      </c>
      <c r="V207" s="205">
        <v>2</v>
      </c>
      <c r="X207" s="200" t="s">
        <v>2496</v>
      </c>
      <c r="Y207" s="205">
        <v>2</v>
      </c>
    </row>
    <row r="208" spans="12:25" x14ac:dyDescent="0.2">
      <c r="L208" s="200" t="s">
        <v>2497</v>
      </c>
      <c r="M208" s="205">
        <v>3</v>
      </c>
      <c r="O208" s="200" t="s">
        <v>2497</v>
      </c>
      <c r="P208" s="205">
        <v>3</v>
      </c>
      <c r="R208" s="200" t="s">
        <v>2497</v>
      </c>
      <c r="S208" s="205">
        <v>3</v>
      </c>
      <c r="U208" s="200" t="s">
        <v>2497</v>
      </c>
      <c r="V208" s="205">
        <v>3</v>
      </c>
      <c r="X208" s="200" t="s">
        <v>2497</v>
      </c>
      <c r="Y208" s="205">
        <v>3</v>
      </c>
    </row>
    <row r="209" spans="12:25" x14ac:dyDescent="0.2">
      <c r="L209" s="200" t="s">
        <v>2498</v>
      </c>
      <c r="M209" s="205">
        <v>1</v>
      </c>
      <c r="O209" s="200" t="s">
        <v>2498</v>
      </c>
      <c r="P209" s="205">
        <v>1</v>
      </c>
      <c r="R209" s="200" t="s">
        <v>2498</v>
      </c>
      <c r="S209" s="205">
        <v>1</v>
      </c>
      <c r="U209" s="200" t="s">
        <v>2498</v>
      </c>
      <c r="V209" s="205">
        <v>1</v>
      </c>
      <c r="X209" s="200" t="s">
        <v>2498</v>
      </c>
      <c r="Y209" s="205">
        <v>1</v>
      </c>
    </row>
    <row r="210" spans="12:25" x14ac:dyDescent="0.2">
      <c r="L210" s="200" t="s">
        <v>2499</v>
      </c>
      <c r="M210" s="205">
        <v>1</v>
      </c>
      <c r="O210" s="200" t="s">
        <v>2499</v>
      </c>
      <c r="P210" s="205">
        <v>1</v>
      </c>
      <c r="R210" s="200" t="s">
        <v>2499</v>
      </c>
      <c r="S210" s="205">
        <v>1</v>
      </c>
      <c r="U210" s="200" t="s">
        <v>2499</v>
      </c>
      <c r="V210" s="205">
        <v>1</v>
      </c>
      <c r="X210" s="200" t="s">
        <v>2499</v>
      </c>
      <c r="Y210" s="205">
        <v>1</v>
      </c>
    </row>
    <row r="211" spans="12:25" x14ac:dyDescent="0.2">
      <c r="L211" s="200" t="s">
        <v>2500</v>
      </c>
      <c r="M211" s="205">
        <v>1</v>
      </c>
      <c r="O211" s="200" t="s">
        <v>2500</v>
      </c>
      <c r="P211" s="205">
        <v>1</v>
      </c>
      <c r="R211" s="200" t="s">
        <v>2500</v>
      </c>
      <c r="S211" s="205">
        <v>1</v>
      </c>
      <c r="U211" s="200" t="s">
        <v>2500</v>
      </c>
      <c r="V211" s="205">
        <v>1</v>
      </c>
      <c r="X211" s="200" t="s">
        <v>2500</v>
      </c>
      <c r="Y211" s="205">
        <v>1</v>
      </c>
    </row>
    <row r="212" spans="12:25" x14ac:dyDescent="0.2">
      <c r="L212" s="200" t="s">
        <v>2501</v>
      </c>
      <c r="M212" s="205">
        <v>3</v>
      </c>
      <c r="O212" s="200" t="s">
        <v>2501</v>
      </c>
      <c r="P212" s="205">
        <v>3</v>
      </c>
      <c r="R212" s="200" t="s">
        <v>2501</v>
      </c>
      <c r="S212" s="205">
        <v>3</v>
      </c>
      <c r="U212" s="200" t="s">
        <v>2501</v>
      </c>
      <c r="V212" s="205">
        <v>3</v>
      </c>
      <c r="X212" s="200" t="s">
        <v>2501</v>
      </c>
      <c r="Y212" s="205">
        <v>3</v>
      </c>
    </row>
    <row r="213" spans="12:25" x14ac:dyDescent="0.2">
      <c r="L213" s="200" t="s">
        <v>2502</v>
      </c>
      <c r="M213" s="205">
        <v>3</v>
      </c>
      <c r="O213" s="200" t="s">
        <v>2502</v>
      </c>
      <c r="P213" s="205">
        <v>3</v>
      </c>
      <c r="R213" s="200" t="s">
        <v>2502</v>
      </c>
      <c r="S213" s="205">
        <v>3</v>
      </c>
      <c r="U213" s="200" t="s">
        <v>2502</v>
      </c>
      <c r="V213" s="205">
        <v>3</v>
      </c>
      <c r="X213" s="200" t="s">
        <v>2502</v>
      </c>
      <c r="Y213" s="205">
        <v>3</v>
      </c>
    </row>
    <row r="214" spans="12:25" x14ac:dyDescent="0.2">
      <c r="L214" s="200" t="s">
        <v>2503</v>
      </c>
      <c r="M214" s="205">
        <v>1</v>
      </c>
      <c r="O214" s="200" t="s">
        <v>2503</v>
      </c>
      <c r="P214" s="205">
        <v>1</v>
      </c>
      <c r="R214" s="200" t="s">
        <v>2503</v>
      </c>
      <c r="S214" s="205">
        <v>1</v>
      </c>
      <c r="U214" s="200" t="s">
        <v>2503</v>
      </c>
      <c r="V214" s="205">
        <v>1</v>
      </c>
      <c r="X214" s="200" t="s">
        <v>2503</v>
      </c>
      <c r="Y214" s="205">
        <v>1</v>
      </c>
    </row>
    <row r="215" spans="12:25" x14ac:dyDescent="0.2">
      <c r="L215" s="200" t="s">
        <v>2504</v>
      </c>
      <c r="M215" s="205">
        <v>2</v>
      </c>
      <c r="O215" s="200" t="s">
        <v>2504</v>
      </c>
      <c r="P215" s="205">
        <v>2</v>
      </c>
      <c r="R215" s="200" t="s">
        <v>2504</v>
      </c>
      <c r="S215" s="205">
        <v>2</v>
      </c>
      <c r="U215" s="200" t="s">
        <v>2504</v>
      </c>
      <c r="V215" s="205">
        <v>2</v>
      </c>
      <c r="X215" s="200" t="s">
        <v>2504</v>
      </c>
      <c r="Y215" s="205">
        <v>2</v>
      </c>
    </row>
    <row r="216" spans="12:25" x14ac:dyDescent="0.2">
      <c r="L216" s="200" t="s">
        <v>2505</v>
      </c>
      <c r="M216" s="205">
        <v>1</v>
      </c>
      <c r="O216" s="200" t="s">
        <v>2505</v>
      </c>
      <c r="P216" s="205">
        <v>1</v>
      </c>
      <c r="R216" s="200" t="s">
        <v>2505</v>
      </c>
      <c r="S216" s="205">
        <v>1</v>
      </c>
      <c r="U216" s="200" t="s">
        <v>2505</v>
      </c>
      <c r="V216" s="205">
        <v>1</v>
      </c>
      <c r="X216" s="200" t="s">
        <v>2505</v>
      </c>
      <c r="Y216" s="205">
        <v>1</v>
      </c>
    </row>
    <row r="217" spans="12:25" x14ac:dyDescent="0.2">
      <c r="L217" s="200" t="s">
        <v>2506</v>
      </c>
      <c r="M217" s="205">
        <v>1</v>
      </c>
      <c r="O217" s="200" t="s">
        <v>2506</v>
      </c>
      <c r="P217" s="205">
        <v>1</v>
      </c>
      <c r="R217" s="200" t="s">
        <v>2506</v>
      </c>
      <c r="S217" s="205">
        <v>1</v>
      </c>
      <c r="U217" s="200" t="s">
        <v>2506</v>
      </c>
      <c r="V217" s="205">
        <v>1</v>
      </c>
      <c r="X217" s="200" t="s">
        <v>2506</v>
      </c>
      <c r="Y217" s="205">
        <v>1</v>
      </c>
    </row>
    <row r="218" spans="12:25" x14ac:dyDescent="0.2">
      <c r="L218" s="200" t="s">
        <v>2507</v>
      </c>
      <c r="M218" s="205">
        <v>2</v>
      </c>
      <c r="O218" s="200" t="s">
        <v>2507</v>
      </c>
      <c r="P218" s="205">
        <v>2</v>
      </c>
      <c r="R218" s="200" t="s">
        <v>2507</v>
      </c>
      <c r="S218" s="205">
        <v>2</v>
      </c>
      <c r="U218" s="200" t="s">
        <v>2507</v>
      </c>
      <c r="V218" s="205">
        <v>2</v>
      </c>
      <c r="X218" s="200" t="s">
        <v>2507</v>
      </c>
      <c r="Y218" s="205">
        <v>2</v>
      </c>
    </row>
    <row r="219" spans="12:25" x14ac:dyDescent="0.2">
      <c r="L219" s="200" t="s">
        <v>2508</v>
      </c>
      <c r="M219" s="205">
        <v>1</v>
      </c>
      <c r="O219" s="200" t="s">
        <v>2508</v>
      </c>
      <c r="P219" s="205">
        <v>1</v>
      </c>
      <c r="R219" s="200" t="s">
        <v>2508</v>
      </c>
      <c r="S219" s="205">
        <v>1</v>
      </c>
      <c r="U219" s="200" t="s">
        <v>2508</v>
      </c>
      <c r="V219" s="205">
        <v>1</v>
      </c>
      <c r="X219" s="200" t="s">
        <v>2508</v>
      </c>
      <c r="Y219" s="205">
        <v>1</v>
      </c>
    </row>
    <row r="220" spans="12:25" x14ac:dyDescent="0.2">
      <c r="L220" s="200" t="s">
        <v>2509</v>
      </c>
      <c r="M220" s="205">
        <v>3</v>
      </c>
      <c r="O220" s="200" t="s">
        <v>2509</v>
      </c>
      <c r="P220" s="205">
        <v>3</v>
      </c>
      <c r="R220" s="200" t="s">
        <v>2509</v>
      </c>
      <c r="S220" s="205">
        <v>3</v>
      </c>
      <c r="U220" s="200" t="s">
        <v>2509</v>
      </c>
      <c r="V220" s="205">
        <v>3</v>
      </c>
      <c r="X220" s="200" t="s">
        <v>2509</v>
      </c>
      <c r="Y220" s="205">
        <v>3</v>
      </c>
    </row>
    <row r="221" spans="12:25" x14ac:dyDescent="0.2">
      <c r="L221" s="200" t="s">
        <v>2510</v>
      </c>
      <c r="M221" s="205">
        <v>1</v>
      </c>
      <c r="O221" s="200" t="s">
        <v>2510</v>
      </c>
      <c r="P221" s="205">
        <v>1</v>
      </c>
      <c r="R221" s="200" t="s">
        <v>2510</v>
      </c>
      <c r="S221" s="205">
        <v>1</v>
      </c>
      <c r="U221" s="200" t="s">
        <v>2510</v>
      </c>
      <c r="V221" s="205">
        <v>1</v>
      </c>
      <c r="X221" s="200" t="s">
        <v>2510</v>
      </c>
      <c r="Y221" s="205">
        <v>1</v>
      </c>
    </row>
    <row r="222" spans="12:25" x14ac:dyDescent="0.2">
      <c r="L222" s="200" t="s">
        <v>2511</v>
      </c>
      <c r="M222" s="205">
        <v>2</v>
      </c>
      <c r="O222" s="200" t="s">
        <v>2511</v>
      </c>
      <c r="P222" s="205">
        <v>2</v>
      </c>
      <c r="R222" s="200" t="s">
        <v>2511</v>
      </c>
      <c r="S222" s="205">
        <v>2</v>
      </c>
      <c r="U222" s="200" t="s">
        <v>2511</v>
      </c>
      <c r="V222" s="205">
        <v>2</v>
      </c>
      <c r="X222" s="200" t="s">
        <v>2511</v>
      </c>
      <c r="Y222" s="205">
        <v>2</v>
      </c>
    </row>
    <row r="223" spans="12:25" x14ac:dyDescent="0.2">
      <c r="L223" s="200" t="s">
        <v>2512</v>
      </c>
      <c r="M223" s="205">
        <v>1</v>
      </c>
      <c r="O223" s="200" t="s">
        <v>2512</v>
      </c>
      <c r="P223" s="205">
        <v>1</v>
      </c>
      <c r="R223" s="200" t="s">
        <v>2512</v>
      </c>
      <c r="S223" s="205">
        <v>1</v>
      </c>
      <c r="U223" s="200" t="s">
        <v>2512</v>
      </c>
      <c r="V223" s="205">
        <v>1</v>
      </c>
      <c r="X223" s="200" t="s">
        <v>2512</v>
      </c>
      <c r="Y223" s="205">
        <v>1</v>
      </c>
    </row>
    <row r="224" spans="12:25" x14ac:dyDescent="0.2">
      <c r="L224" s="200" t="s">
        <v>2513</v>
      </c>
      <c r="M224" s="205">
        <v>1</v>
      </c>
      <c r="O224" s="200" t="s">
        <v>2513</v>
      </c>
      <c r="P224" s="205">
        <v>1</v>
      </c>
      <c r="R224" s="200" t="s">
        <v>2513</v>
      </c>
      <c r="S224" s="205">
        <v>1</v>
      </c>
      <c r="U224" s="200" t="s">
        <v>2513</v>
      </c>
      <c r="V224" s="205">
        <v>1</v>
      </c>
      <c r="X224" s="200" t="s">
        <v>2513</v>
      </c>
      <c r="Y224" s="205">
        <v>1</v>
      </c>
    </row>
    <row r="225" spans="12:25" x14ac:dyDescent="0.2">
      <c r="L225" s="200" t="s">
        <v>2514</v>
      </c>
      <c r="M225" s="205">
        <v>3</v>
      </c>
      <c r="O225" s="200" t="s">
        <v>2514</v>
      </c>
      <c r="P225" s="205">
        <v>3</v>
      </c>
      <c r="R225" s="200" t="s">
        <v>2514</v>
      </c>
      <c r="S225" s="205">
        <v>3</v>
      </c>
      <c r="U225" s="200" t="s">
        <v>2514</v>
      </c>
      <c r="V225" s="205">
        <v>3</v>
      </c>
      <c r="X225" s="200" t="s">
        <v>2514</v>
      </c>
      <c r="Y225" s="205">
        <v>3</v>
      </c>
    </row>
    <row r="226" spans="12:25" x14ac:dyDescent="0.2">
      <c r="L226" s="200" t="s">
        <v>2515</v>
      </c>
      <c r="M226" s="205">
        <v>3</v>
      </c>
      <c r="O226" s="200" t="s">
        <v>2515</v>
      </c>
      <c r="P226" s="205">
        <v>3</v>
      </c>
      <c r="R226" s="200" t="s">
        <v>2515</v>
      </c>
      <c r="S226" s="205">
        <v>3</v>
      </c>
      <c r="U226" s="200" t="s">
        <v>2515</v>
      </c>
      <c r="V226" s="205">
        <v>3</v>
      </c>
      <c r="X226" s="200" t="s">
        <v>2515</v>
      </c>
      <c r="Y226" s="205">
        <v>3</v>
      </c>
    </row>
    <row r="227" spans="12:25" x14ac:dyDescent="0.2">
      <c r="L227" s="200" t="s">
        <v>2516</v>
      </c>
      <c r="M227" s="205">
        <v>2</v>
      </c>
      <c r="O227" s="200" t="s">
        <v>2516</v>
      </c>
      <c r="P227" s="205">
        <v>2</v>
      </c>
      <c r="R227" s="200" t="s">
        <v>2516</v>
      </c>
      <c r="S227" s="205">
        <v>2</v>
      </c>
      <c r="U227" s="200" t="s">
        <v>2516</v>
      </c>
      <c r="V227" s="205">
        <v>2</v>
      </c>
      <c r="X227" s="200" t="s">
        <v>2516</v>
      </c>
      <c r="Y227" s="205">
        <v>2</v>
      </c>
    </row>
    <row r="228" spans="12:25" x14ac:dyDescent="0.2">
      <c r="L228" s="200" t="s">
        <v>2517</v>
      </c>
      <c r="M228" s="205">
        <v>1</v>
      </c>
      <c r="O228" s="200" t="s">
        <v>2517</v>
      </c>
      <c r="P228" s="205">
        <v>1</v>
      </c>
      <c r="R228" s="200" t="s">
        <v>2517</v>
      </c>
      <c r="S228" s="205">
        <v>1</v>
      </c>
      <c r="U228" s="200" t="s">
        <v>2517</v>
      </c>
      <c r="V228" s="205">
        <v>1</v>
      </c>
      <c r="X228" s="200" t="s">
        <v>2517</v>
      </c>
      <c r="Y228" s="205">
        <v>1</v>
      </c>
    </row>
    <row r="229" spans="12:25" x14ac:dyDescent="0.2">
      <c r="L229" s="200" t="s">
        <v>2518</v>
      </c>
      <c r="M229" s="205">
        <v>1</v>
      </c>
      <c r="O229" s="200" t="s">
        <v>2518</v>
      </c>
      <c r="P229" s="205">
        <v>1</v>
      </c>
      <c r="R229" s="200" t="s">
        <v>2518</v>
      </c>
      <c r="S229" s="205">
        <v>1</v>
      </c>
      <c r="U229" s="200" t="s">
        <v>2518</v>
      </c>
      <c r="V229" s="205">
        <v>1</v>
      </c>
      <c r="X229" s="200" t="s">
        <v>2518</v>
      </c>
      <c r="Y229" s="205">
        <v>1</v>
      </c>
    </row>
    <row r="230" spans="12:25" x14ac:dyDescent="0.2">
      <c r="L230" s="200" t="s">
        <v>2519</v>
      </c>
      <c r="M230" s="205">
        <v>3</v>
      </c>
      <c r="O230" s="200" t="s">
        <v>2519</v>
      </c>
      <c r="P230" s="205">
        <v>3</v>
      </c>
      <c r="R230" s="200" t="s">
        <v>2519</v>
      </c>
      <c r="S230" s="205">
        <v>3</v>
      </c>
      <c r="U230" s="200" t="s">
        <v>2519</v>
      </c>
      <c r="V230" s="205">
        <v>3</v>
      </c>
      <c r="X230" s="200" t="s">
        <v>2519</v>
      </c>
      <c r="Y230" s="205">
        <v>3</v>
      </c>
    </row>
    <row r="231" spans="12:25" x14ac:dyDescent="0.2">
      <c r="L231" s="200" t="s">
        <v>2520</v>
      </c>
      <c r="M231" s="205">
        <v>3</v>
      </c>
      <c r="O231" s="200" t="s">
        <v>2520</v>
      </c>
      <c r="P231" s="205">
        <v>3</v>
      </c>
      <c r="R231" s="200" t="s">
        <v>2520</v>
      </c>
      <c r="S231" s="205">
        <v>3</v>
      </c>
      <c r="U231" s="200" t="s">
        <v>2520</v>
      </c>
      <c r="V231" s="205">
        <v>3</v>
      </c>
      <c r="X231" s="200" t="s">
        <v>2520</v>
      </c>
      <c r="Y231" s="205">
        <v>3</v>
      </c>
    </row>
    <row r="232" spans="12:25" x14ac:dyDescent="0.2">
      <c r="L232" s="200" t="s">
        <v>2521</v>
      </c>
      <c r="M232" s="205">
        <v>2</v>
      </c>
      <c r="O232" s="200" t="s">
        <v>2521</v>
      </c>
      <c r="P232" s="205">
        <v>2</v>
      </c>
      <c r="R232" s="200" t="s">
        <v>2521</v>
      </c>
      <c r="S232" s="205">
        <v>2</v>
      </c>
      <c r="U232" s="200" t="s">
        <v>2521</v>
      </c>
      <c r="V232" s="205">
        <v>2</v>
      </c>
      <c r="X232" s="200" t="s">
        <v>2521</v>
      </c>
      <c r="Y232" s="205">
        <v>2</v>
      </c>
    </row>
    <row r="233" spans="12:25" x14ac:dyDescent="0.2">
      <c r="L233" s="200" t="s">
        <v>2522</v>
      </c>
      <c r="M233" s="205">
        <v>1</v>
      </c>
      <c r="O233" s="200" t="s">
        <v>2522</v>
      </c>
      <c r="P233" s="205">
        <v>1</v>
      </c>
      <c r="R233" s="200" t="s">
        <v>2522</v>
      </c>
      <c r="S233" s="205">
        <v>1</v>
      </c>
      <c r="U233" s="200" t="s">
        <v>2522</v>
      </c>
      <c r="V233" s="205">
        <v>1</v>
      </c>
      <c r="X233" s="200" t="s">
        <v>2522</v>
      </c>
      <c r="Y233" s="205">
        <v>1</v>
      </c>
    </row>
    <row r="234" spans="12:25" x14ac:dyDescent="0.2">
      <c r="L234" s="200" t="s">
        <v>2523</v>
      </c>
      <c r="M234" s="205">
        <v>2</v>
      </c>
      <c r="O234" s="200" t="s">
        <v>2523</v>
      </c>
      <c r="P234" s="205">
        <v>2</v>
      </c>
      <c r="R234" s="200" t="s">
        <v>2523</v>
      </c>
      <c r="S234" s="205">
        <v>2</v>
      </c>
      <c r="U234" s="200" t="s">
        <v>2523</v>
      </c>
      <c r="V234" s="205">
        <v>2</v>
      </c>
      <c r="X234" s="200" t="s">
        <v>2523</v>
      </c>
      <c r="Y234" s="205">
        <v>2</v>
      </c>
    </row>
    <row r="235" spans="12:25" x14ac:dyDescent="0.2">
      <c r="L235" s="200" t="s">
        <v>2524</v>
      </c>
      <c r="M235" s="205">
        <v>1</v>
      </c>
      <c r="O235" s="200" t="s">
        <v>2524</v>
      </c>
      <c r="P235" s="205">
        <v>1</v>
      </c>
      <c r="R235" s="200" t="s">
        <v>2524</v>
      </c>
      <c r="S235" s="205">
        <v>1</v>
      </c>
      <c r="U235" s="200" t="s">
        <v>2524</v>
      </c>
      <c r="V235" s="205">
        <v>1</v>
      </c>
      <c r="X235" s="200" t="s">
        <v>2524</v>
      </c>
      <c r="Y235" s="205">
        <v>1</v>
      </c>
    </row>
    <row r="236" spans="12:25" x14ac:dyDescent="0.2">
      <c r="L236" s="200" t="s">
        <v>2525</v>
      </c>
      <c r="M236" s="205">
        <v>3</v>
      </c>
      <c r="O236" s="200" t="s">
        <v>2525</v>
      </c>
      <c r="P236" s="205">
        <v>3</v>
      </c>
      <c r="R236" s="200" t="s">
        <v>2525</v>
      </c>
      <c r="S236" s="205">
        <v>3</v>
      </c>
      <c r="U236" s="200" t="s">
        <v>2525</v>
      </c>
      <c r="V236" s="205">
        <v>3</v>
      </c>
      <c r="X236" s="200" t="s">
        <v>2525</v>
      </c>
      <c r="Y236" s="205">
        <v>3</v>
      </c>
    </row>
    <row r="237" spans="12:25" x14ac:dyDescent="0.2">
      <c r="L237" s="200" t="s">
        <v>2526</v>
      </c>
      <c r="M237" s="205">
        <v>1</v>
      </c>
      <c r="O237" s="200" t="s">
        <v>2526</v>
      </c>
      <c r="P237" s="205">
        <v>1</v>
      </c>
      <c r="R237" s="200" t="s">
        <v>2526</v>
      </c>
      <c r="S237" s="205">
        <v>1</v>
      </c>
      <c r="U237" s="200" t="s">
        <v>2526</v>
      </c>
      <c r="V237" s="205">
        <v>1</v>
      </c>
      <c r="X237" s="200" t="s">
        <v>2526</v>
      </c>
      <c r="Y237" s="205">
        <v>1</v>
      </c>
    </row>
    <row r="238" spans="12:25" x14ac:dyDescent="0.2">
      <c r="L238" s="200" t="s">
        <v>2527</v>
      </c>
      <c r="M238" s="205">
        <v>2</v>
      </c>
      <c r="O238" s="200" t="s">
        <v>2527</v>
      </c>
      <c r="P238" s="205">
        <v>2</v>
      </c>
      <c r="R238" s="200" t="s">
        <v>2527</v>
      </c>
      <c r="S238" s="205">
        <v>2</v>
      </c>
      <c r="U238" s="200" t="s">
        <v>2527</v>
      </c>
      <c r="V238" s="205">
        <v>2</v>
      </c>
      <c r="X238" s="200" t="s">
        <v>2527</v>
      </c>
      <c r="Y238" s="205">
        <v>2</v>
      </c>
    </row>
    <row r="239" spans="12:25" x14ac:dyDescent="0.2">
      <c r="L239" s="200" t="s">
        <v>2528</v>
      </c>
      <c r="M239" s="205">
        <v>1</v>
      </c>
      <c r="O239" s="200" t="s">
        <v>2528</v>
      </c>
      <c r="P239" s="205">
        <v>1</v>
      </c>
      <c r="R239" s="200" t="s">
        <v>2528</v>
      </c>
      <c r="S239" s="205">
        <v>1</v>
      </c>
      <c r="U239" s="200" t="s">
        <v>2528</v>
      </c>
      <c r="V239" s="205">
        <v>1</v>
      </c>
      <c r="X239" s="200" t="s">
        <v>2528</v>
      </c>
      <c r="Y239" s="205">
        <v>1</v>
      </c>
    </row>
    <row r="240" spans="12:25" x14ac:dyDescent="0.2">
      <c r="L240" s="200" t="s">
        <v>2529</v>
      </c>
      <c r="M240" s="205">
        <v>1</v>
      </c>
      <c r="O240" s="200" t="s">
        <v>2529</v>
      </c>
      <c r="P240" s="205">
        <v>1</v>
      </c>
      <c r="R240" s="200" t="s">
        <v>2529</v>
      </c>
      <c r="S240" s="205">
        <v>1</v>
      </c>
      <c r="U240" s="200" t="s">
        <v>2529</v>
      </c>
      <c r="V240" s="205">
        <v>1</v>
      </c>
      <c r="X240" s="200" t="s">
        <v>2529</v>
      </c>
      <c r="Y240" s="205">
        <v>1</v>
      </c>
    </row>
    <row r="241" spans="12:25" x14ac:dyDescent="0.2">
      <c r="L241" s="200" t="s">
        <v>2530</v>
      </c>
      <c r="M241" s="205">
        <v>3</v>
      </c>
      <c r="O241" s="200" t="s">
        <v>2530</v>
      </c>
      <c r="P241" s="205">
        <v>3</v>
      </c>
      <c r="R241" s="200" t="s">
        <v>2530</v>
      </c>
      <c r="S241" s="205">
        <v>3</v>
      </c>
      <c r="U241" s="200" t="s">
        <v>2530</v>
      </c>
      <c r="V241" s="205">
        <v>3</v>
      </c>
      <c r="X241" s="200" t="s">
        <v>2530</v>
      </c>
      <c r="Y241" s="205">
        <v>3</v>
      </c>
    </row>
    <row r="242" spans="12:25" x14ac:dyDescent="0.2">
      <c r="L242" s="200" t="s">
        <v>2531</v>
      </c>
      <c r="M242" s="205">
        <v>2</v>
      </c>
      <c r="O242" s="200" t="s">
        <v>2531</v>
      </c>
      <c r="P242" s="205">
        <v>2</v>
      </c>
      <c r="R242" s="200" t="s">
        <v>2531</v>
      </c>
      <c r="S242" s="205">
        <v>2</v>
      </c>
      <c r="U242" s="200" t="s">
        <v>2531</v>
      </c>
      <c r="V242" s="205">
        <v>2</v>
      </c>
      <c r="X242" s="200" t="s">
        <v>2531</v>
      </c>
      <c r="Y242" s="205">
        <v>2</v>
      </c>
    </row>
    <row r="243" spans="12:25" x14ac:dyDescent="0.2">
      <c r="L243" s="200" t="s">
        <v>2532</v>
      </c>
      <c r="M243" s="205">
        <v>2</v>
      </c>
      <c r="O243" s="200" t="s">
        <v>2532</v>
      </c>
      <c r="P243" s="205">
        <v>2</v>
      </c>
      <c r="R243" s="200" t="s">
        <v>2532</v>
      </c>
      <c r="S243" s="205">
        <v>2</v>
      </c>
      <c r="U243" s="200" t="s">
        <v>2532</v>
      </c>
      <c r="V243" s="205">
        <v>2</v>
      </c>
      <c r="X243" s="200" t="s">
        <v>2532</v>
      </c>
      <c r="Y243" s="205">
        <v>2</v>
      </c>
    </row>
    <row r="244" spans="12:25" x14ac:dyDescent="0.2">
      <c r="L244" s="200" t="s">
        <v>2533</v>
      </c>
      <c r="M244" s="205">
        <v>1</v>
      </c>
      <c r="O244" s="200" t="s">
        <v>2533</v>
      </c>
      <c r="P244" s="205">
        <v>1</v>
      </c>
      <c r="R244" s="200" t="s">
        <v>2533</v>
      </c>
      <c r="S244" s="205">
        <v>1</v>
      </c>
      <c r="U244" s="200" t="s">
        <v>2533</v>
      </c>
      <c r="V244" s="205">
        <v>1</v>
      </c>
      <c r="X244" s="200" t="s">
        <v>2533</v>
      </c>
      <c r="Y244" s="205">
        <v>1</v>
      </c>
    </row>
    <row r="245" spans="12:25" x14ac:dyDescent="0.2">
      <c r="L245" s="200" t="s">
        <v>2534</v>
      </c>
      <c r="M245" s="205">
        <v>2</v>
      </c>
      <c r="O245" s="200" t="s">
        <v>2534</v>
      </c>
      <c r="P245" s="205">
        <v>2</v>
      </c>
      <c r="R245" s="200" t="s">
        <v>2534</v>
      </c>
      <c r="S245" s="205">
        <v>2</v>
      </c>
      <c r="U245" s="200" t="s">
        <v>2534</v>
      </c>
      <c r="V245" s="205">
        <v>2</v>
      </c>
      <c r="X245" s="200" t="s">
        <v>2534</v>
      </c>
      <c r="Y245" s="205">
        <v>2</v>
      </c>
    </row>
    <row r="246" spans="12:25" x14ac:dyDescent="0.2">
      <c r="L246" s="200" t="s">
        <v>2535</v>
      </c>
      <c r="M246" s="205">
        <v>2</v>
      </c>
      <c r="O246" s="200" t="s">
        <v>2535</v>
      </c>
      <c r="P246" s="205">
        <v>2</v>
      </c>
      <c r="R246" s="200" t="s">
        <v>2535</v>
      </c>
      <c r="S246" s="205">
        <v>2</v>
      </c>
      <c r="U246" s="200" t="s">
        <v>2535</v>
      </c>
      <c r="V246" s="205">
        <v>2</v>
      </c>
      <c r="X246" s="200" t="s">
        <v>2535</v>
      </c>
      <c r="Y246" s="205">
        <v>2</v>
      </c>
    </row>
    <row r="247" spans="12:25" x14ac:dyDescent="0.2">
      <c r="L247" s="200" t="s">
        <v>2536</v>
      </c>
      <c r="M247" s="205">
        <v>3</v>
      </c>
      <c r="O247" s="200" t="s">
        <v>2536</v>
      </c>
      <c r="P247" s="205">
        <v>3</v>
      </c>
      <c r="R247" s="200" t="s">
        <v>2536</v>
      </c>
      <c r="S247" s="205">
        <v>3</v>
      </c>
      <c r="U247" s="200" t="s">
        <v>2536</v>
      </c>
      <c r="V247" s="205">
        <v>3</v>
      </c>
      <c r="X247" s="200" t="s">
        <v>2536</v>
      </c>
      <c r="Y247" s="205">
        <v>3</v>
      </c>
    </row>
    <row r="248" spans="12:25" x14ac:dyDescent="0.2">
      <c r="L248" s="200" t="s">
        <v>2537</v>
      </c>
      <c r="M248" s="205">
        <v>2</v>
      </c>
      <c r="O248" s="200" t="s">
        <v>2537</v>
      </c>
      <c r="P248" s="205">
        <v>2</v>
      </c>
      <c r="R248" s="200" t="s">
        <v>2537</v>
      </c>
      <c r="S248" s="205">
        <v>2</v>
      </c>
      <c r="U248" s="200" t="s">
        <v>2537</v>
      </c>
      <c r="V248" s="205">
        <v>2</v>
      </c>
      <c r="X248" s="200" t="s">
        <v>2537</v>
      </c>
      <c r="Y248" s="205">
        <v>2</v>
      </c>
    </row>
    <row r="249" spans="12:25" x14ac:dyDescent="0.2">
      <c r="L249" s="200" t="s">
        <v>2538</v>
      </c>
      <c r="M249" s="205">
        <v>2</v>
      </c>
      <c r="O249" s="200" t="s">
        <v>2538</v>
      </c>
      <c r="P249" s="205">
        <v>2</v>
      </c>
      <c r="R249" s="200" t="s">
        <v>2538</v>
      </c>
      <c r="S249" s="205">
        <v>2</v>
      </c>
      <c r="U249" s="200" t="s">
        <v>2538</v>
      </c>
      <c r="V249" s="205">
        <v>2</v>
      </c>
      <c r="X249" s="200" t="s">
        <v>2538</v>
      </c>
      <c r="Y249" s="205">
        <v>2</v>
      </c>
    </row>
    <row r="250" spans="12:25" x14ac:dyDescent="0.2">
      <c r="L250" s="200" t="s">
        <v>2539</v>
      </c>
      <c r="M250" s="205">
        <v>2</v>
      </c>
      <c r="O250" s="200" t="s">
        <v>2539</v>
      </c>
      <c r="P250" s="205">
        <v>2</v>
      </c>
      <c r="R250" s="200" t="s">
        <v>2539</v>
      </c>
      <c r="S250" s="205">
        <v>2</v>
      </c>
      <c r="U250" s="200" t="s">
        <v>2539</v>
      </c>
      <c r="V250" s="205">
        <v>2</v>
      </c>
      <c r="X250" s="200" t="s">
        <v>2539</v>
      </c>
      <c r="Y250" s="205">
        <v>2</v>
      </c>
    </row>
    <row r="251" spans="12:25" x14ac:dyDescent="0.2">
      <c r="L251" s="200" t="s">
        <v>2540</v>
      </c>
      <c r="M251" s="205">
        <v>1</v>
      </c>
      <c r="O251" s="200" t="s">
        <v>2540</v>
      </c>
      <c r="P251" s="205">
        <v>1</v>
      </c>
      <c r="R251" s="200" t="s">
        <v>2540</v>
      </c>
      <c r="S251" s="205">
        <v>1</v>
      </c>
      <c r="U251" s="200" t="s">
        <v>2540</v>
      </c>
      <c r="V251" s="205">
        <v>1</v>
      </c>
      <c r="X251" s="200" t="s">
        <v>2540</v>
      </c>
      <c r="Y251" s="205">
        <v>1</v>
      </c>
    </row>
    <row r="252" spans="12:25" x14ac:dyDescent="0.2">
      <c r="L252" s="200" t="s">
        <v>2541</v>
      </c>
      <c r="M252" s="205">
        <v>3</v>
      </c>
      <c r="O252" s="200" t="s">
        <v>2541</v>
      </c>
      <c r="P252" s="205">
        <v>3</v>
      </c>
      <c r="R252" s="200" t="s">
        <v>2541</v>
      </c>
      <c r="S252" s="205">
        <v>3</v>
      </c>
      <c r="U252" s="200" t="s">
        <v>2541</v>
      </c>
      <c r="V252" s="205">
        <v>3</v>
      </c>
      <c r="X252" s="200" t="s">
        <v>2541</v>
      </c>
      <c r="Y252" s="205">
        <v>3</v>
      </c>
    </row>
    <row r="253" spans="12:25" x14ac:dyDescent="0.2">
      <c r="L253" s="200" t="s">
        <v>2542</v>
      </c>
      <c r="M253" s="205">
        <v>2</v>
      </c>
      <c r="O253" s="200" t="s">
        <v>2542</v>
      </c>
      <c r="P253" s="205">
        <v>2</v>
      </c>
      <c r="R253" s="200" t="s">
        <v>2542</v>
      </c>
      <c r="S253" s="205">
        <v>2</v>
      </c>
      <c r="U253" s="200" t="s">
        <v>2542</v>
      </c>
      <c r="V253" s="205">
        <v>2</v>
      </c>
      <c r="X253" s="200" t="s">
        <v>2542</v>
      </c>
      <c r="Y253" s="205">
        <v>2</v>
      </c>
    </row>
    <row r="254" spans="12:25" x14ac:dyDescent="0.2">
      <c r="L254" s="200" t="s">
        <v>2543</v>
      </c>
      <c r="M254" s="205">
        <v>2</v>
      </c>
      <c r="O254" s="200" t="s">
        <v>2543</v>
      </c>
      <c r="P254" s="205">
        <v>2</v>
      </c>
      <c r="R254" s="200" t="s">
        <v>2543</v>
      </c>
      <c r="S254" s="205">
        <v>2</v>
      </c>
      <c r="U254" s="200" t="s">
        <v>2543</v>
      </c>
      <c r="V254" s="205">
        <v>2</v>
      </c>
      <c r="X254" s="200" t="s">
        <v>2543</v>
      </c>
      <c r="Y254" s="205">
        <v>2</v>
      </c>
    </row>
    <row r="255" spans="12:25" x14ac:dyDescent="0.2">
      <c r="L255" s="200" t="s">
        <v>2544</v>
      </c>
      <c r="M255" s="205">
        <v>3</v>
      </c>
      <c r="O255" s="200" t="s">
        <v>2544</v>
      </c>
      <c r="P255" s="205">
        <v>3</v>
      </c>
      <c r="R255" s="200" t="s">
        <v>2544</v>
      </c>
      <c r="S255" s="205">
        <v>3</v>
      </c>
      <c r="U255" s="200" t="s">
        <v>2544</v>
      </c>
      <c r="V255" s="205">
        <v>3</v>
      </c>
      <c r="X255" s="200" t="s">
        <v>2544</v>
      </c>
      <c r="Y255" s="205">
        <v>3</v>
      </c>
    </row>
    <row r="256" spans="12:25" x14ac:dyDescent="0.2">
      <c r="L256" s="200" t="s">
        <v>2304</v>
      </c>
      <c r="M256" s="205">
        <v>1</v>
      </c>
      <c r="O256" s="200" t="s">
        <v>2304</v>
      </c>
      <c r="P256" s="205">
        <v>1</v>
      </c>
      <c r="R256" s="200" t="s">
        <v>2304</v>
      </c>
      <c r="S256" s="205">
        <v>1</v>
      </c>
      <c r="U256" s="200" t="s">
        <v>2304</v>
      </c>
      <c r="V256" s="205">
        <v>1</v>
      </c>
      <c r="X256" s="200" t="s">
        <v>2304</v>
      </c>
      <c r="Y256" s="205">
        <v>1</v>
      </c>
    </row>
    <row r="257" spans="12:25" x14ac:dyDescent="0.2">
      <c r="L257" s="200" t="s">
        <v>2545</v>
      </c>
      <c r="M257" s="205">
        <v>2</v>
      </c>
      <c r="O257" s="200" t="s">
        <v>2545</v>
      </c>
      <c r="P257" s="205">
        <v>2</v>
      </c>
      <c r="R257" s="200" t="s">
        <v>2545</v>
      </c>
      <c r="S257" s="205">
        <v>2</v>
      </c>
      <c r="U257" s="200" t="s">
        <v>2545</v>
      </c>
      <c r="V257" s="205">
        <v>2</v>
      </c>
      <c r="X257" s="200" t="s">
        <v>2545</v>
      </c>
      <c r="Y257" s="205">
        <v>2</v>
      </c>
    </row>
    <row r="258" spans="12:25" x14ac:dyDescent="0.2">
      <c r="L258" s="200" t="s">
        <v>2546</v>
      </c>
      <c r="M258" s="205">
        <v>2</v>
      </c>
      <c r="O258" s="200" t="s">
        <v>2546</v>
      </c>
      <c r="P258" s="205">
        <v>2</v>
      </c>
      <c r="R258" s="200" t="s">
        <v>2546</v>
      </c>
      <c r="S258" s="205">
        <v>2</v>
      </c>
      <c r="U258" s="200" t="s">
        <v>2546</v>
      </c>
      <c r="V258" s="205">
        <v>2</v>
      </c>
      <c r="X258" s="200" t="s">
        <v>2546</v>
      </c>
      <c r="Y258" s="205">
        <v>2</v>
      </c>
    </row>
    <row r="259" spans="12:25" x14ac:dyDescent="0.2">
      <c r="L259" s="200" t="s">
        <v>2547</v>
      </c>
      <c r="M259" s="205">
        <v>3</v>
      </c>
      <c r="O259" s="200" t="s">
        <v>2547</v>
      </c>
      <c r="P259" s="205">
        <v>3</v>
      </c>
      <c r="R259" s="200" t="s">
        <v>2547</v>
      </c>
      <c r="S259" s="205">
        <v>3</v>
      </c>
      <c r="U259" s="200" t="s">
        <v>2547</v>
      </c>
      <c r="V259" s="205">
        <v>3</v>
      </c>
      <c r="X259" s="200" t="s">
        <v>2547</v>
      </c>
      <c r="Y259" s="205">
        <v>3</v>
      </c>
    </row>
    <row r="260" spans="12:25" x14ac:dyDescent="0.2">
      <c r="L260" s="200" t="s">
        <v>2548</v>
      </c>
      <c r="M260" s="205">
        <v>1</v>
      </c>
      <c r="O260" s="200" t="s">
        <v>2548</v>
      </c>
      <c r="P260" s="205">
        <v>1</v>
      </c>
      <c r="R260" s="200" t="s">
        <v>2548</v>
      </c>
      <c r="S260" s="205">
        <v>1</v>
      </c>
      <c r="U260" s="200" t="s">
        <v>2548</v>
      </c>
      <c r="V260" s="205">
        <v>1</v>
      </c>
      <c r="X260" s="200" t="s">
        <v>2548</v>
      </c>
      <c r="Y260" s="205">
        <v>1</v>
      </c>
    </row>
    <row r="261" spans="12:25" x14ac:dyDescent="0.2">
      <c r="L261" s="200" t="s">
        <v>2549</v>
      </c>
      <c r="M261" s="205">
        <v>3</v>
      </c>
      <c r="O261" s="200" t="s">
        <v>2549</v>
      </c>
      <c r="P261" s="205">
        <v>3</v>
      </c>
      <c r="R261" s="200" t="s">
        <v>2549</v>
      </c>
      <c r="S261" s="205">
        <v>3</v>
      </c>
      <c r="U261" s="200" t="s">
        <v>2549</v>
      </c>
      <c r="V261" s="205">
        <v>3</v>
      </c>
      <c r="X261" s="200" t="s">
        <v>2549</v>
      </c>
      <c r="Y261" s="205">
        <v>3</v>
      </c>
    </row>
    <row r="262" spans="12:25" x14ac:dyDescent="0.2">
      <c r="L262" s="200" t="s">
        <v>2550</v>
      </c>
      <c r="M262" s="205">
        <v>2</v>
      </c>
      <c r="O262" s="200" t="s">
        <v>2550</v>
      </c>
      <c r="P262" s="205">
        <v>2</v>
      </c>
      <c r="R262" s="200" t="s">
        <v>2550</v>
      </c>
      <c r="S262" s="205">
        <v>2</v>
      </c>
      <c r="U262" s="200" t="s">
        <v>2550</v>
      </c>
      <c r="V262" s="205">
        <v>2</v>
      </c>
      <c r="X262" s="200" t="s">
        <v>2550</v>
      </c>
      <c r="Y262" s="205">
        <v>2</v>
      </c>
    </row>
    <row r="263" spans="12:25" x14ac:dyDescent="0.2">
      <c r="L263" s="200" t="s">
        <v>2551</v>
      </c>
      <c r="M263" s="205">
        <v>2</v>
      </c>
      <c r="O263" s="200" t="s">
        <v>2551</v>
      </c>
      <c r="P263" s="205">
        <v>2</v>
      </c>
      <c r="R263" s="200" t="s">
        <v>2551</v>
      </c>
      <c r="S263" s="205">
        <v>2</v>
      </c>
      <c r="U263" s="200" t="s">
        <v>2551</v>
      </c>
      <c r="V263" s="205">
        <v>2</v>
      </c>
      <c r="X263" s="200" t="s">
        <v>2551</v>
      </c>
      <c r="Y263" s="205">
        <v>2</v>
      </c>
    </row>
    <row r="264" spans="12:25" x14ac:dyDescent="0.2">
      <c r="L264" s="200" t="s">
        <v>2552</v>
      </c>
      <c r="M264" s="205">
        <v>2</v>
      </c>
      <c r="O264" s="200" t="s">
        <v>2552</v>
      </c>
      <c r="P264" s="205">
        <v>2</v>
      </c>
      <c r="R264" s="200" t="s">
        <v>2552</v>
      </c>
      <c r="S264" s="205">
        <v>2</v>
      </c>
      <c r="U264" s="200" t="s">
        <v>2552</v>
      </c>
      <c r="V264" s="205">
        <v>2</v>
      </c>
      <c r="X264" s="200" t="s">
        <v>2552</v>
      </c>
      <c r="Y264" s="205">
        <v>2</v>
      </c>
    </row>
    <row r="265" spans="12:25" x14ac:dyDescent="0.2">
      <c r="L265" s="200" t="s">
        <v>2553</v>
      </c>
      <c r="M265" s="205">
        <v>1</v>
      </c>
      <c r="O265" s="200" t="s">
        <v>2553</v>
      </c>
      <c r="P265" s="205">
        <v>1</v>
      </c>
      <c r="R265" s="200" t="s">
        <v>2553</v>
      </c>
      <c r="S265" s="205">
        <v>1</v>
      </c>
      <c r="U265" s="200" t="s">
        <v>2553</v>
      </c>
      <c r="V265" s="205">
        <v>1</v>
      </c>
      <c r="X265" s="200" t="s">
        <v>2553</v>
      </c>
      <c r="Y265" s="205">
        <v>1</v>
      </c>
    </row>
    <row r="266" spans="12:25" x14ac:dyDescent="0.2">
      <c r="L266" s="200" t="s">
        <v>2554</v>
      </c>
      <c r="M266" s="205">
        <v>3</v>
      </c>
      <c r="O266" s="200" t="s">
        <v>2554</v>
      </c>
      <c r="P266" s="205">
        <v>3</v>
      </c>
      <c r="R266" s="200" t="s">
        <v>2554</v>
      </c>
      <c r="S266" s="205">
        <v>3</v>
      </c>
      <c r="U266" s="200" t="s">
        <v>2554</v>
      </c>
      <c r="V266" s="205">
        <v>3</v>
      </c>
      <c r="X266" s="200" t="s">
        <v>2554</v>
      </c>
      <c r="Y266" s="205">
        <v>3</v>
      </c>
    </row>
    <row r="267" spans="12:25" x14ac:dyDescent="0.2">
      <c r="L267" s="200" t="s">
        <v>2555</v>
      </c>
      <c r="M267" s="205">
        <v>2</v>
      </c>
      <c r="O267" s="200" t="s">
        <v>2555</v>
      </c>
      <c r="P267" s="205">
        <v>2</v>
      </c>
      <c r="R267" s="200" t="s">
        <v>2555</v>
      </c>
      <c r="S267" s="205">
        <v>2</v>
      </c>
      <c r="U267" s="200" t="s">
        <v>2555</v>
      </c>
      <c r="V267" s="205">
        <v>2</v>
      </c>
      <c r="X267" s="200" t="s">
        <v>2555</v>
      </c>
      <c r="Y267" s="205">
        <v>2</v>
      </c>
    </row>
    <row r="268" spans="12:25" x14ac:dyDescent="0.2">
      <c r="L268" s="200" t="s">
        <v>2556</v>
      </c>
      <c r="M268" s="205">
        <v>2</v>
      </c>
      <c r="O268" s="200" t="s">
        <v>2556</v>
      </c>
      <c r="P268" s="205">
        <v>2</v>
      </c>
      <c r="R268" s="200" t="s">
        <v>2556</v>
      </c>
      <c r="S268" s="205">
        <v>2</v>
      </c>
      <c r="U268" s="200" t="s">
        <v>2556</v>
      </c>
      <c r="V268" s="205">
        <v>2</v>
      </c>
      <c r="X268" s="200" t="s">
        <v>2556</v>
      </c>
      <c r="Y268" s="205">
        <v>2</v>
      </c>
    </row>
    <row r="269" spans="12:25" x14ac:dyDescent="0.2">
      <c r="L269" s="200" t="s">
        <v>2557</v>
      </c>
      <c r="M269" s="205">
        <v>3</v>
      </c>
      <c r="O269" s="200" t="s">
        <v>2557</v>
      </c>
      <c r="P269" s="205">
        <v>3</v>
      </c>
      <c r="R269" s="200" t="s">
        <v>2557</v>
      </c>
      <c r="S269" s="205">
        <v>3</v>
      </c>
      <c r="U269" s="200" t="s">
        <v>2557</v>
      </c>
      <c r="V269" s="205">
        <v>3</v>
      </c>
      <c r="X269" s="200" t="s">
        <v>2557</v>
      </c>
      <c r="Y269" s="205">
        <v>3</v>
      </c>
    </row>
    <row r="270" spans="12:25" x14ac:dyDescent="0.2">
      <c r="L270" s="200" t="s">
        <v>2558</v>
      </c>
      <c r="M270" s="205">
        <v>2</v>
      </c>
      <c r="O270" s="200" t="s">
        <v>2558</v>
      </c>
      <c r="P270" s="205">
        <v>2</v>
      </c>
      <c r="R270" s="200" t="s">
        <v>2558</v>
      </c>
      <c r="S270" s="205">
        <v>2</v>
      </c>
      <c r="U270" s="200" t="s">
        <v>2558</v>
      </c>
      <c r="V270" s="205">
        <v>2</v>
      </c>
      <c r="X270" s="200" t="s">
        <v>2558</v>
      </c>
      <c r="Y270" s="205">
        <v>2</v>
      </c>
    </row>
    <row r="271" spans="12:25" x14ac:dyDescent="0.2">
      <c r="L271" s="200" t="s">
        <v>2559</v>
      </c>
      <c r="M271" s="205">
        <v>2</v>
      </c>
      <c r="O271" s="200" t="s">
        <v>2559</v>
      </c>
      <c r="P271" s="205">
        <v>2</v>
      </c>
      <c r="R271" s="200" t="s">
        <v>2559</v>
      </c>
      <c r="S271" s="205">
        <v>2</v>
      </c>
      <c r="U271" s="200" t="s">
        <v>2559</v>
      </c>
      <c r="V271" s="205">
        <v>2</v>
      </c>
      <c r="X271" s="200" t="s">
        <v>2559</v>
      </c>
      <c r="Y271" s="205">
        <v>2</v>
      </c>
    </row>
    <row r="272" spans="12:25" x14ac:dyDescent="0.2">
      <c r="L272" s="200" t="s">
        <v>2560</v>
      </c>
      <c r="M272" s="205">
        <v>2</v>
      </c>
      <c r="O272" s="200" t="s">
        <v>2560</v>
      </c>
      <c r="P272" s="205">
        <v>2</v>
      </c>
      <c r="R272" s="200" t="s">
        <v>2560</v>
      </c>
      <c r="S272" s="205">
        <v>2</v>
      </c>
      <c r="U272" s="200" t="s">
        <v>2560</v>
      </c>
      <c r="V272" s="205">
        <v>2</v>
      </c>
      <c r="X272" s="200" t="s">
        <v>2560</v>
      </c>
      <c r="Y272" s="205">
        <v>2</v>
      </c>
    </row>
    <row r="273" spans="12:25" ht="13.2" thickBot="1" x14ac:dyDescent="0.25">
      <c r="L273" s="201" t="s">
        <v>2561</v>
      </c>
      <c r="M273" s="205">
        <v>3</v>
      </c>
      <c r="O273" s="201" t="s">
        <v>2561</v>
      </c>
      <c r="P273" s="205">
        <v>3</v>
      </c>
      <c r="R273" s="201" t="s">
        <v>2561</v>
      </c>
      <c r="S273" s="205">
        <v>3</v>
      </c>
      <c r="U273" s="201" t="s">
        <v>2561</v>
      </c>
      <c r="V273" s="205">
        <v>3</v>
      </c>
      <c r="X273" s="201" t="s">
        <v>2561</v>
      </c>
      <c r="Y273" s="205">
        <v>3</v>
      </c>
    </row>
    <row r="274" spans="12:25" x14ac:dyDescent="0.2">
      <c r="L274" s="202"/>
      <c r="M274" s="206"/>
      <c r="O274" s="202"/>
      <c r="P274" s="206"/>
      <c r="R274" s="202"/>
      <c r="S274" s="206"/>
      <c r="U274" s="202"/>
      <c r="V274" s="206"/>
      <c r="X274" s="202"/>
      <c r="Y274" s="206"/>
    </row>
    <row r="275" spans="12:25" x14ac:dyDescent="0.2">
      <c r="L275" s="202"/>
      <c r="M275" s="206"/>
      <c r="O275" s="202"/>
      <c r="P275" s="206"/>
      <c r="R275" s="202"/>
      <c r="S275" s="206"/>
      <c r="U275" s="202"/>
      <c r="V275" s="206"/>
      <c r="X275" s="202"/>
      <c r="Y275" s="206"/>
    </row>
    <row r="276" spans="12:25" x14ac:dyDescent="0.2">
      <c r="L276" s="202"/>
      <c r="M276" s="206"/>
      <c r="O276" s="202"/>
      <c r="P276" s="206"/>
      <c r="R276" s="202"/>
      <c r="S276" s="206"/>
      <c r="U276" s="202"/>
      <c r="V276" s="206"/>
      <c r="X276" s="202"/>
      <c r="Y276" s="206"/>
    </row>
    <row r="277" spans="12:25" x14ac:dyDescent="0.2">
      <c r="L277" s="202" t="s">
        <v>2562</v>
      </c>
      <c r="M277" s="206"/>
      <c r="O277" s="202" t="s">
        <v>2562</v>
      </c>
      <c r="P277" s="206"/>
      <c r="R277" s="202" t="s">
        <v>2562</v>
      </c>
      <c r="S277" s="206"/>
      <c r="U277" s="202" t="s">
        <v>2562</v>
      </c>
      <c r="V277" s="206"/>
      <c r="X277" s="202" t="s">
        <v>2562</v>
      </c>
      <c r="Y277" s="206"/>
    </row>
    <row r="278" spans="12:25" x14ac:dyDescent="0.2">
      <c r="L278" s="202" t="s">
        <v>2563</v>
      </c>
      <c r="M278" s="206"/>
      <c r="O278" s="202" t="s">
        <v>2563</v>
      </c>
      <c r="P278" s="206"/>
      <c r="R278" s="202" t="s">
        <v>2563</v>
      </c>
      <c r="S278" s="206"/>
      <c r="U278" s="202" t="s">
        <v>2563</v>
      </c>
      <c r="V278" s="206"/>
      <c r="X278" s="202" t="s">
        <v>2563</v>
      </c>
      <c r="Y278" s="206"/>
    </row>
    <row r="279" spans="12:25" x14ac:dyDescent="0.2">
      <c r="L279" s="202" t="s">
        <v>2564</v>
      </c>
      <c r="M279" s="206"/>
      <c r="O279" s="202" t="s">
        <v>2564</v>
      </c>
      <c r="P279" s="206"/>
      <c r="R279" s="202" t="s">
        <v>2564</v>
      </c>
      <c r="S279" s="206"/>
      <c r="U279" s="202" t="s">
        <v>2564</v>
      </c>
      <c r="V279" s="206"/>
      <c r="X279" s="202" t="s">
        <v>2564</v>
      </c>
      <c r="Y279" s="206"/>
    </row>
    <row r="280" spans="12:25" x14ac:dyDescent="0.2">
      <c r="L280" s="202" t="s">
        <v>2565</v>
      </c>
      <c r="M280" s="206"/>
      <c r="O280" s="202" t="s">
        <v>2565</v>
      </c>
      <c r="P280" s="206"/>
      <c r="R280" s="202" t="s">
        <v>2565</v>
      </c>
      <c r="S280" s="206"/>
      <c r="U280" s="202" t="s">
        <v>2565</v>
      </c>
      <c r="V280" s="206"/>
      <c r="X280" s="202" t="s">
        <v>2565</v>
      </c>
      <c r="Y280" s="206"/>
    </row>
    <row r="281" spans="12:25" x14ac:dyDescent="0.2">
      <c r="L281" s="202" t="s">
        <v>2566</v>
      </c>
      <c r="M281" s="206"/>
      <c r="O281" s="202" t="s">
        <v>2566</v>
      </c>
      <c r="P281" s="206"/>
      <c r="R281" s="202" t="s">
        <v>2566</v>
      </c>
      <c r="S281" s="206"/>
      <c r="U281" s="202" t="s">
        <v>2566</v>
      </c>
      <c r="V281" s="206"/>
      <c r="X281" s="202" t="s">
        <v>2566</v>
      </c>
      <c r="Y281" s="206"/>
    </row>
    <row r="282" spans="12:25" x14ac:dyDescent="0.2">
      <c r="L282" s="202" t="s">
        <v>2567</v>
      </c>
      <c r="M282" s="206"/>
      <c r="O282" s="202" t="s">
        <v>2567</v>
      </c>
      <c r="P282" s="206"/>
      <c r="R282" s="202" t="s">
        <v>2567</v>
      </c>
      <c r="S282" s="206"/>
      <c r="U282" s="202" t="s">
        <v>2567</v>
      </c>
      <c r="V282" s="206"/>
      <c r="X282" s="202" t="s">
        <v>2567</v>
      </c>
      <c r="Y282" s="206"/>
    </row>
    <row r="283" spans="12:25" x14ac:dyDescent="0.2">
      <c r="L283" s="202" t="s">
        <v>2568</v>
      </c>
      <c r="M283" s="206"/>
      <c r="O283" s="202" t="s">
        <v>2568</v>
      </c>
      <c r="P283" s="206"/>
      <c r="R283" s="202" t="s">
        <v>2568</v>
      </c>
      <c r="S283" s="206"/>
      <c r="U283" s="202" t="s">
        <v>2568</v>
      </c>
      <c r="V283" s="206"/>
      <c r="X283" s="202" t="s">
        <v>2568</v>
      </c>
      <c r="Y283" s="206"/>
    </row>
    <row r="284" spans="12:25" x14ac:dyDescent="0.2">
      <c r="L284" s="202" t="s">
        <v>2569</v>
      </c>
      <c r="M284" s="206"/>
      <c r="O284" s="202" t="s">
        <v>2569</v>
      </c>
      <c r="P284" s="206"/>
      <c r="R284" s="202" t="s">
        <v>2569</v>
      </c>
      <c r="S284" s="206"/>
      <c r="U284" s="202" t="s">
        <v>2569</v>
      </c>
      <c r="V284" s="206"/>
      <c r="X284" s="202" t="s">
        <v>2569</v>
      </c>
      <c r="Y284" s="206"/>
    </row>
    <row r="285" spans="12:25" x14ac:dyDescent="0.2">
      <c r="L285" s="202" t="s">
        <v>2570</v>
      </c>
      <c r="M285" s="206"/>
      <c r="O285" s="202" t="s">
        <v>2570</v>
      </c>
      <c r="P285" s="206"/>
      <c r="R285" s="202" t="s">
        <v>2570</v>
      </c>
      <c r="S285" s="206"/>
      <c r="U285" s="202" t="s">
        <v>2570</v>
      </c>
      <c r="V285" s="206"/>
      <c r="X285" s="202" t="s">
        <v>2570</v>
      </c>
      <c r="Y285" s="206"/>
    </row>
  </sheetData>
  <sheetProtection algorithmName="SHA-512" hashValue="vvEQ7J75Cqw3nKxQrfVTrNZ1nl/pt3F4KbEtVcM9tpIhj8O1qhpQmf/tomLe518AtLW2m4oKfOTWI+lsoIZB+g==" saltValue="R9+eFoRVLpetULg/kT5wFA==" spinCount="100000" sheet="1" objects="1" scenarios="1" selectLockedCells="1" selectUnlockedCells="1"/>
  <mergeCells count="11">
    <mergeCell ref="B2:J2"/>
    <mergeCell ref="B3:B21"/>
    <mergeCell ref="J3:J20"/>
    <mergeCell ref="D4:H4"/>
    <mergeCell ref="D5:H5"/>
    <mergeCell ref="D19:G19"/>
    <mergeCell ref="C21:J21"/>
    <mergeCell ref="D6:H8"/>
    <mergeCell ref="D9:E9"/>
    <mergeCell ref="D17:G17"/>
    <mergeCell ref="D18:G18"/>
  </mergeCells>
  <phoneticPr fontId="2" type="noConversion"/>
  <dataValidations count="2">
    <dataValidation type="list" allowBlank="1" showInputMessage="1" showErrorMessage="1" sqref="E23:E26" xr:uid="{00000000-0002-0000-0400-000000000000}">
      <formula1>#REF!</formula1>
    </dataValidation>
    <dataValidation type="list" allowBlank="1" showInputMessage="1" showErrorMessage="1" sqref="E10:E14" xr:uid="{E9DF281F-B167-DA4A-909A-5737AB944424}">
      <formula1>$L$5:$L$273</formula1>
    </dataValidation>
  </dataValidations>
  <pageMargins left="0.61" right="0.2" top="1.63" bottom="1" header="0.5" footer="0.5"/>
  <pageSetup orientation="portrait"/>
  <headerFooter alignWithMargins="0"/>
  <ignoredErrors>
    <ignoredError sqref="F27 D17:D19 E17:E19 F17:F19 G17:G19 G14 D10:D14 H16:H18 G10 G11 G12 G13 F10:F14"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AN65463"/>
  <sheetViews>
    <sheetView showGridLines="0" topLeftCell="B1" zoomScaleNormal="100" workbookViewId="0">
      <selection sqref="A1:XFD1048576"/>
    </sheetView>
  </sheetViews>
  <sheetFormatPr baseColWidth="10" defaultColWidth="8.21875" defaultRowHeight="12.6" x14ac:dyDescent="0.2"/>
  <cols>
    <col min="1" max="2" width="8.44140625" style="280" customWidth="1"/>
    <col min="3" max="3" width="1.21875" style="280" customWidth="1"/>
    <col min="4" max="4" width="2.44140625" style="280" customWidth="1"/>
    <col min="5" max="5" width="41.77734375" style="280" bestFit="1" customWidth="1"/>
    <col min="6" max="6" width="29.21875" style="280" customWidth="1"/>
    <col min="7" max="7" width="8.21875" style="280" bestFit="1" customWidth="1"/>
    <col min="8" max="8" width="10.44140625" style="280" bestFit="1" customWidth="1"/>
    <col min="9" max="9" width="17.77734375" style="280" customWidth="1"/>
    <col min="10" max="10" width="2.44140625" style="280" customWidth="1"/>
    <col min="11" max="11" width="1.21875" style="281" customWidth="1"/>
    <col min="12" max="12" width="8.44140625" style="281" customWidth="1"/>
    <col min="13" max="13" width="9.44140625" style="281" customWidth="1"/>
    <col min="14" max="14" width="38.44140625" style="286" customWidth="1"/>
    <col min="15" max="25" width="24.5546875" style="286" customWidth="1"/>
    <col min="26" max="26" width="4.5546875" style="286" customWidth="1"/>
    <col min="27" max="28" width="24.5546875" style="286" customWidth="1"/>
    <col min="29" max="29" width="7.21875" style="286" customWidth="1"/>
    <col min="30" max="30" width="33" style="286" bestFit="1" customWidth="1"/>
    <col min="31" max="31" width="8.21875" style="306"/>
    <col min="32" max="32" width="2.77734375" style="286" customWidth="1"/>
    <col min="33" max="33" width="33" style="286" bestFit="1" customWidth="1"/>
    <col min="34" max="34" width="7.77734375" style="306" bestFit="1" customWidth="1"/>
    <col min="35" max="35" width="2.77734375" style="286" customWidth="1"/>
    <col min="36" max="36" width="33" style="286" bestFit="1" customWidth="1"/>
    <col min="37" max="37" width="8.21875" style="306"/>
    <col min="38" max="38" width="2.77734375" style="286" customWidth="1"/>
    <col min="39" max="39" width="33" style="286" bestFit="1" customWidth="1"/>
    <col min="40" max="40" width="8.21875" style="306"/>
    <col min="41" max="16384" width="8.21875" style="286"/>
  </cols>
  <sheetData>
    <row r="1" spans="3:40" s="275" customFormat="1" ht="25.5" customHeight="1" thickBot="1" x14ac:dyDescent="0.25">
      <c r="C1" s="276"/>
      <c r="D1" s="276"/>
      <c r="E1" s="276"/>
      <c r="F1" s="276"/>
      <c r="G1" s="276"/>
      <c r="H1" s="276"/>
      <c r="I1" s="276"/>
      <c r="J1" s="276"/>
      <c r="K1" s="277"/>
      <c r="L1" s="277"/>
      <c r="M1" s="277"/>
      <c r="N1" s="278" t="s">
        <v>2571</v>
      </c>
      <c r="O1" s="456" t="s">
        <v>2572</v>
      </c>
      <c r="P1" s="457"/>
      <c r="Q1" s="457"/>
      <c r="R1" s="457"/>
      <c r="S1" s="458"/>
      <c r="T1" s="459" t="s">
        <v>2573</v>
      </c>
      <c r="U1" s="460"/>
      <c r="V1" s="460"/>
      <c r="W1" s="460"/>
      <c r="X1" s="453" t="s">
        <v>2574</v>
      </c>
      <c r="Y1" s="461"/>
      <c r="Z1" s="453" t="s">
        <v>2575</v>
      </c>
      <c r="AA1" s="454"/>
      <c r="AB1" s="455"/>
      <c r="AD1" s="275" t="s">
        <v>36</v>
      </c>
      <c r="AE1" s="279"/>
      <c r="AG1" s="275" t="s">
        <v>36</v>
      </c>
      <c r="AH1" s="279"/>
      <c r="AK1" s="279"/>
      <c r="AN1" s="279"/>
    </row>
    <row r="2" spans="3:40" s="280" customFormat="1" ht="63.75" customHeight="1" thickBot="1" x14ac:dyDescent="0.25">
      <c r="C2" s="412"/>
      <c r="D2" s="413"/>
      <c r="E2" s="413"/>
      <c r="F2" s="413"/>
      <c r="G2" s="413"/>
      <c r="H2" s="413"/>
      <c r="I2" s="413"/>
      <c r="J2" s="413"/>
      <c r="K2" s="414"/>
      <c r="L2" s="281"/>
      <c r="M2" s="281"/>
      <c r="N2" s="278" t="s">
        <v>2576</v>
      </c>
      <c r="O2" s="282" t="s">
        <v>2577</v>
      </c>
      <c r="P2" s="283" t="s">
        <v>2578</v>
      </c>
      <c r="Q2" s="283" t="s">
        <v>2579</v>
      </c>
      <c r="R2" s="283" t="s">
        <v>2580</v>
      </c>
      <c r="S2" s="283" t="s">
        <v>2581</v>
      </c>
      <c r="T2" s="283" t="s">
        <v>2582</v>
      </c>
      <c r="U2" s="283" t="s">
        <v>2583</v>
      </c>
      <c r="V2" s="283" t="s">
        <v>2584</v>
      </c>
      <c r="W2" s="283" t="s">
        <v>2585</v>
      </c>
      <c r="X2" s="283" t="s">
        <v>2586</v>
      </c>
      <c r="Y2" s="283" t="s">
        <v>2587</v>
      </c>
      <c r="Z2" s="284" t="s">
        <v>2588</v>
      </c>
      <c r="AA2" s="283" t="s">
        <v>2589</v>
      </c>
      <c r="AB2" s="285" t="s">
        <v>2590</v>
      </c>
      <c r="AC2" s="286"/>
      <c r="AD2" s="287" t="s">
        <v>2591</v>
      </c>
      <c r="AE2" s="288" t="s">
        <v>2592</v>
      </c>
      <c r="AF2" s="289"/>
      <c r="AG2" s="287" t="s">
        <v>2593</v>
      </c>
      <c r="AH2" s="288" t="s">
        <v>2592</v>
      </c>
      <c r="AI2" s="289"/>
      <c r="AJ2" s="287" t="s">
        <v>2594</v>
      </c>
      <c r="AK2" s="288" t="s">
        <v>2592</v>
      </c>
      <c r="AL2" s="289"/>
      <c r="AM2" s="287" t="s">
        <v>2595</v>
      </c>
      <c r="AN2" s="288" t="s">
        <v>2592</v>
      </c>
    </row>
    <row r="3" spans="3:40" ht="13.8" thickTop="1" thickBot="1" x14ac:dyDescent="0.25">
      <c r="C3" s="415"/>
      <c r="D3" s="37"/>
      <c r="E3" s="38"/>
      <c r="F3" s="38"/>
      <c r="G3" s="38"/>
      <c r="H3" s="38"/>
      <c r="I3" s="38"/>
      <c r="J3" s="39"/>
      <c r="K3" s="429" t="s">
        <v>36</v>
      </c>
      <c r="N3" s="290" t="s">
        <v>36</v>
      </c>
      <c r="O3" s="291" t="s">
        <v>2596</v>
      </c>
      <c r="P3" s="290" t="s">
        <v>2597</v>
      </c>
      <c r="Q3" s="290" t="s">
        <v>2598</v>
      </c>
      <c r="R3" s="290" t="s">
        <v>2598</v>
      </c>
      <c r="S3" s="290" t="s">
        <v>2598</v>
      </c>
      <c r="T3" s="292" t="s">
        <v>2598</v>
      </c>
      <c r="U3" s="292" t="s">
        <v>2598</v>
      </c>
      <c r="V3" s="292" t="s">
        <v>2599</v>
      </c>
      <c r="W3" s="292" t="s">
        <v>2598</v>
      </c>
      <c r="X3" s="292" t="s">
        <v>2598</v>
      </c>
      <c r="Y3" s="292" t="s">
        <v>2598</v>
      </c>
      <c r="Z3" s="293"/>
      <c r="AA3" s="294"/>
      <c r="AB3" s="295"/>
      <c r="AD3" s="296"/>
      <c r="AE3" s="297"/>
      <c r="AG3" s="296"/>
      <c r="AH3" s="297"/>
      <c r="AJ3" s="296"/>
      <c r="AK3" s="297"/>
      <c r="AM3" s="296"/>
      <c r="AN3" s="297"/>
    </row>
    <row r="4" spans="3:40" ht="13.2" thickBot="1" x14ac:dyDescent="0.25">
      <c r="C4" s="415"/>
      <c r="D4" s="40"/>
      <c r="E4" s="417" t="s">
        <v>44</v>
      </c>
      <c r="F4" s="418"/>
      <c r="G4" s="418"/>
      <c r="H4" s="418"/>
      <c r="I4" s="419"/>
      <c r="J4" s="17"/>
      <c r="K4" s="429"/>
      <c r="N4" s="296" t="s">
        <v>2600</v>
      </c>
      <c r="O4" s="298">
        <v>1</v>
      </c>
      <c r="P4" s="293">
        <v>1</v>
      </c>
      <c r="Q4" s="293">
        <v>1</v>
      </c>
      <c r="R4" s="293">
        <v>1</v>
      </c>
      <c r="S4" s="293">
        <v>1</v>
      </c>
      <c r="T4" s="293">
        <v>1</v>
      </c>
      <c r="U4" s="293">
        <v>1</v>
      </c>
      <c r="V4" s="293">
        <v>1</v>
      </c>
      <c r="W4" s="293">
        <v>1</v>
      </c>
      <c r="X4" s="293">
        <v>1</v>
      </c>
      <c r="Y4" s="293">
        <v>1</v>
      </c>
      <c r="Z4" s="297">
        <f>SUM(O4:Y4)</f>
        <v>11</v>
      </c>
      <c r="AA4" s="299" t="str">
        <f>IF(Z4&lt;=3,"BAJO",IF(Z4&lt;=6,"MEDIO","ALTO"))</f>
        <v>ALTO</v>
      </c>
      <c r="AB4" s="300">
        <v>1</v>
      </c>
      <c r="AD4" s="296" t="s">
        <v>2601</v>
      </c>
      <c r="AE4" s="297">
        <v>3</v>
      </c>
      <c r="AG4" s="296" t="s">
        <v>2601</v>
      </c>
      <c r="AH4" s="297">
        <v>3</v>
      </c>
      <c r="AJ4" s="296" t="s">
        <v>2602</v>
      </c>
      <c r="AK4" s="297">
        <v>3</v>
      </c>
      <c r="AM4" s="296" t="s">
        <v>2603</v>
      </c>
      <c r="AN4" s="297">
        <v>3</v>
      </c>
    </row>
    <row r="5" spans="3:40" ht="13.2" thickBot="1" x14ac:dyDescent="0.25">
      <c r="C5" s="415"/>
      <c r="D5" s="40"/>
      <c r="E5" s="430" t="s">
        <v>2604</v>
      </c>
      <c r="F5" s="431"/>
      <c r="G5" s="431"/>
      <c r="H5" s="431"/>
      <c r="I5" s="432"/>
      <c r="J5" s="17"/>
      <c r="K5" s="429"/>
      <c r="N5" s="301"/>
      <c r="O5" s="300"/>
      <c r="P5" s="297" t="s">
        <v>36</v>
      </c>
      <c r="Q5" s="297" t="s">
        <v>36</v>
      </c>
      <c r="R5" s="297" t="s">
        <v>36</v>
      </c>
      <c r="S5" s="297" t="s">
        <v>36</v>
      </c>
      <c r="T5" s="297" t="s">
        <v>36</v>
      </c>
      <c r="U5" s="297" t="s">
        <v>36</v>
      </c>
      <c r="V5" s="297" t="s">
        <v>36</v>
      </c>
      <c r="W5" s="297" t="s">
        <v>36</v>
      </c>
      <c r="X5" s="297" t="s">
        <v>36</v>
      </c>
      <c r="Y5" s="297" t="s">
        <v>36</v>
      </c>
      <c r="Z5" s="297">
        <f>SUM(O5:Y5)</f>
        <v>0</v>
      </c>
      <c r="AA5" s="299" t="str">
        <f>IF(Z5&lt;=3,"BAJO",IF(Z5&lt;=6,"MEDIO","ALTO"))</f>
        <v>BAJO</v>
      </c>
      <c r="AB5" s="300">
        <v>1</v>
      </c>
      <c r="AD5" s="296"/>
      <c r="AE5" s="297"/>
      <c r="AG5" s="296"/>
      <c r="AH5" s="297"/>
      <c r="AJ5" s="296"/>
      <c r="AK5" s="297"/>
      <c r="AM5" s="296"/>
      <c r="AN5" s="297"/>
    </row>
    <row r="6" spans="3:40" x14ac:dyDescent="0.2">
      <c r="C6" s="415"/>
      <c r="D6" s="40"/>
      <c r="E6" s="25"/>
      <c r="F6" s="25"/>
      <c r="G6" s="25"/>
      <c r="H6" s="25"/>
      <c r="I6" s="25"/>
      <c r="J6" s="17"/>
      <c r="K6" s="429"/>
      <c r="N6" s="296" t="s">
        <v>36</v>
      </c>
      <c r="O6" s="300"/>
      <c r="P6" s="297"/>
      <c r="Q6" s="297"/>
      <c r="R6" s="297"/>
      <c r="S6" s="297"/>
      <c r="T6" s="297"/>
      <c r="U6" s="297"/>
      <c r="V6" s="297"/>
      <c r="W6" s="297"/>
      <c r="X6" s="297"/>
      <c r="Y6" s="297"/>
      <c r="Z6" s="297"/>
      <c r="AA6" s="293"/>
      <c r="AB6" s="296"/>
      <c r="AD6" s="296" t="s">
        <v>2605</v>
      </c>
      <c r="AE6" s="297">
        <v>2</v>
      </c>
      <c r="AG6" s="296" t="s">
        <v>2605</v>
      </c>
      <c r="AH6" s="297">
        <v>2</v>
      </c>
      <c r="AJ6" s="296"/>
      <c r="AK6" s="297"/>
      <c r="AM6" s="296"/>
      <c r="AN6" s="297"/>
    </row>
    <row r="7" spans="3:40" ht="13.2" thickBot="1" x14ac:dyDescent="0.25">
      <c r="C7" s="415"/>
      <c r="D7" s="40"/>
      <c r="E7" s="25"/>
      <c r="F7" s="25"/>
      <c r="G7" s="25"/>
      <c r="H7" s="25"/>
      <c r="I7" s="25"/>
      <c r="J7" s="17"/>
      <c r="K7" s="429"/>
      <c r="N7" s="296" t="s">
        <v>36</v>
      </c>
      <c r="O7" s="300"/>
      <c r="P7" s="297"/>
      <c r="Q7" s="297"/>
      <c r="R7" s="297"/>
      <c r="S7" s="297"/>
      <c r="T7" s="297"/>
      <c r="U7" s="297"/>
      <c r="V7" s="297"/>
      <c r="W7" s="297"/>
      <c r="X7" s="297"/>
      <c r="Y7" s="297"/>
      <c r="Z7" s="297"/>
      <c r="AA7" s="297"/>
      <c r="AB7" s="296"/>
      <c r="AD7" s="296"/>
      <c r="AE7" s="297"/>
      <c r="AG7" s="296"/>
      <c r="AH7" s="297"/>
      <c r="AJ7" s="296"/>
      <c r="AK7" s="297"/>
      <c r="AM7" s="296"/>
      <c r="AN7" s="297"/>
    </row>
    <row r="8" spans="3:40" s="289" customFormat="1" ht="18.75" customHeight="1" thickBot="1" x14ac:dyDescent="0.3">
      <c r="C8" s="415"/>
      <c r="D8" s="181"/>
      <c r="E8" s="338" t="s">
        <v>71</v>
      </c>
      <c r="F8" s="339" t="s">
        <v>1830</v>
      </c>
      <c r="G8" s="345"/>
      <c r="H8" s="345"/>
      <c r="I8" s="345"/>
      <c r="J8" s="182"/>
      <c r="K8" s="429"/>
      <c r="L8" s="302"/>
      <c r="M8" s="302"/>
      <c r="N8" s="303"/>
      <c r="O8" s="304"/>
      <c r="P8" s="305"/>
      <c r="Q8" s="305"/>
      <c r="R8" s="305"/>
      <c r="S8" s="305"/>
      <c r="T8" s="305"/>
      <c r="U8" s="305"/>
      <c r="V8" s="305"/>
      <c r="W8" s="305"/>
      <c r="X8" s="305"/>
      <c r="Y8" s="305"/>
      <c r="Z8" s="305"/>
      <c r="AA8" s="305"/>
      <c r="AB8" s="303"/>
      <c r="AD8" s="303" t="s">
        <v>2606</v>
      </c>
      <c r="AE8" s="305">
        <v>1</v>
      </c>
      <c r="AG8" s="303" t="s">
        <v>2606</v>
      </c>
      <c r="AH8" s="305">
        <v>1</v>
      </c>
      <c r="AJ8" s="303" t="s">
        <v>2607</v>
      </c>
      <c r="AK8" s="305">
        <v>1</v>
      </c>
      <c r="AM8" s="303" t="s">
        <v>2608</v>
      </c>
      <c r="AN8" s="305">
        <v>1</v>
      </c>
    </row>
    <row r="9" spans="3:40" x14ac:dyDescent="0.2">
      <c r="C9" s="415"/>
      <c r="D9" s="40"/>
      <c r="E9" s="32"/>
      <c r="F9" s="346"/>
      <c r="G9" s="25"/>
      <c r="H9" s="25"/>
      <c r="I9" s="25"/>
      <c r="J9" s="17"/>
      <c r="K9" s="429"/>
      <c r="L9" s="340"/>
      <c r="M9" s="340"/>
      <c r="N9" s="296"/>
      <c r="O9" s="300"/>
      <c r="P9" s="297"/>
      <c r="Q9" s="297"/>
      <c r="R9" s="297"/>
      <c r="S9" s="297"/>
      <c r="T9" s="297"/>
      <c r="U9" s="297"/>
      <c r="V9" s="297"/>
      <c r="W9" s="297"/>
      <c r="X9" s="297"/>
      <c r="Y9" s="297"/>
      <c r="Z9" s="297"/>
      <c r="AA9" s="297"/>
      <c r="AB9" s="296"/>
    </row>
    <row r="10" spans="3:40" x14ac:dyDescent="0.2">
      <c r="C10" s="415"/>
      <c r="D10" s="40"/>
      <c r="E10" s="32"/>
      <c r="F10" s="346"/>
      <c r="G10" s="25"/>
      <c r="H10" s="25"/>
      <c r="I10" s="25"/>
      <c r="J10" s="17"/>
      <c r="K10" s="429"/>
      <c r="L10" s="340"/>
      <c r="M10" s="340"/>
      <c r="N10" s="296"/>
      <c r="O10" s="300"/>
      <c r="P10" s="297"/>
      <c r="Q10" s="297"/>
      <c r="R10" s="297"/>
      <c r="S10" s="297"/>
      <c r="T10" s="297"/>
      <c r="U10" s="297"/>
      <c r="V10" s="297"/>
      <c r="W10" s="297"/>
      <c r="X10" s="297"/>
      <c r="Y10" s="297"/>
      <c r="Z10" s="297"/>
      <c r="AA10" s="297"/>
      <c r="AB10" s="296"/>
    </row>
    <row r="11" spans="3:40" ht="13.2" thickBot="1" x14ac:dyDescent="0.25">
      <c r="C11" s="415"/>
      <c r="D11" s="40"/>
      <c r="E11" s="41"/>
      <c r="F11" s="25"/>
      <c r="G11" s="25"/>
      <c r="H11" s="25"/>
      <c r="I11" s="25"/>
      <c r="J11" s="17"/>
      <c r="K11" s="429"/>
      <c r="L11" s="340"/>
      <c r="M11" s="340"/>
      <c r="N11" s="296"/>
      <c r="O11" s="300"/>
      <c r="P11" s="297"/>
      <c r="Q11" s="297"/>
      <c r="R11" s="297"/>
      <c r="S11" s="297"/>
      <c r="T11" s="297"/>
      <c r="U11" s="297"/>
      <c r="V11" s="297"/>
      <c r="W11" s="297"/>
      <c r="X11" s="297"/>
      <c r="Y11" s="297"/>
      <c r="Z11" s="297"/>
      <c r="AA11" s="297"/>
      <c r="AB11" s="296"/>
    </row>
    <row r="12" spans="3:40" ht="13.2" thickBot="1" x14ac:dyDescent="0.25">
      <c r="C12" s="415"/>
      <c r="D12" s="40"/>
      <c r="E12" s="433" t="s">
        <v>77</v>
      </c>
      <c r="F12" s="434"/>
      <c r="G12" s="36" t="s">
        <v>13</v>
      </c>
      <c r="H12" s="36" t="s">
        <v>14</v>
      </c>
      <c r="I12" s="30" t="s">
        <v>16</v>
      </c>
      <c r="J12" s="17"/>
      <c r="K12" s="429"/>
      <c r="L12" s="340"/>
      <c r="M12" s="340"/>
      <c r="N12" s="296"/>
      <c r="O12" s="300"/>
      <c r="P12" s="297"/>
      <c r="Q12" s="297"/>
      <c r="R12" s="297"/>
      <c r="S12" s="297"/>
      <c r="T12" s="297"/>
      <c r="U12" s="297"/>
      <c r="V12" s="297"/>
      <c r="W12" s="297"/>
      <c r="X12" s="297"/>
      <c r="Y12" s="297"/>
      <c r="Z12" s="297"/>
      <c r="AA12" s="297"/>
      <c r="AB12" s="296"/>
    </row>
    <row r="13" spans="3:40" x14ac:dyDescent="0.2">
      <c r="C13" s="415"/>
      <c r="D13" s="40"/>
      <c r="E13" s="79" t="str">
        <f>N2</f>
        <v>PRODUCTOS O SERVICIOS</v>
      </c>
      <c r="F13" s="19" t="s">
        <v>2600</v>
      </c>
      <c r="G13" s="227">
        <f>IFERROR(VLOOKUP($F$13,N3:AB16,15,FALSE),0)</f>
        <v>1</v>
      </c>
      <c r="H13" s="347">
        <f>+G13*I13</f>
        <v>0.4</v>
      </c>
      <c r="I13" s="43">
        <v>0.4</v>
      </c>
      <c r="J13" s="17"/>
      <c r="K13" s="429"/>
      <c r="L13" s="340" t="s">
        <v>80</v>
      </c>
      <c r="M13" s="340" t="s">
        <v>83</v>
      </c>
      <c r="N13" s="296"/>
      <c r="O13" s="300"/>
      <c r="P13" s="297"/>
      <c r="Q13" s="297"/>
      <c r="R13" s="297"/>
      <c r="S13" s="297"/>
      <c r="T13" s="297"/>
      <c r="U13" s="297"/>
      <c r="V13" s="297"/>
      <c r="W13" s="297"/>
      <c r="X13" s="297"/>
      <c r="Y13" s="297"/>
      <c r="Z13" s="297"/>
      <c r="AA13" s="297"/>
      <c r="AB13" s="296"/>
    </row>
    <row r="14" spans="3:40" x14ac:dyDescent="0.2">
      <c r="C14" s="415"/>
      <c r="D14" s="40"/>
      <c r="E14" s="79" t="str">
        <f>AD2</f>
        <v>MONTO INVERSION PERSONA NATURAL</v>
      </c>
      <c r="F14" s="19" t="s">
        <v>2601</v>
      </c>
      <c r="G14" s="227">
        <f>IFERROR(IF(F8="NATURAL",VLOOKUP($F$14,AD3:AE16,2,FALSE),0),0)</f>
        <v>3</v>
      </c>
      <c r="H14" s="224">
        <f>+G14*I14</f>
        <v>0.89999999999999991</v>
      </c>
      <c r="I14" s="43">
        <v>0.3</v>
      </c>
      <c r="J14" s="17"/>
      <c r="K14" s="429"/>
      <c r="L14" s="340" t="s">
        <v>80</v>
      </c>
      <c r="M14" s="340" t="s">
        <v>36</v>
      </c>
      <c r="N14" s="296"/>
      <c r="O14" s="300"/>
      <c r="P14" s="297"/>
      <c r="Q14" s="297"/>
      <c r="R14" s="297"/>
      <c r="S14" s="297"/>
      <c r="T14" s="297"/>
      <c r="U14" s="297"/>
      <c r="V14" s="297"/>
      <c r="W14" s="297"/>
      <c r="X14" s="297"/>
      <c r="Y14" s="297"/>
      <c r="Z14" s="297"/>
      <c r="AA14" s="297"/>
      <c r="AB14" s="296"/>
    </row>
    <row r="15" spans="3:40" x14ac:dyDescent="0.2">
      <c r="C15" s="415"/>
      <c r="D15" s="40"/>
      <c r="E15" s="80" t="str">
        <f>AG2</f>
        <v>MONTO INVERSION PERSONA JURIDICA</v>
      </c>
      <c r="F15" s="21" t="s">
        <v>2601</v>
      </c>
      <c r="G15" s="227">
        <f>IFERROR(IF(F8="JURIDICA",VLOOKUP($F$15,AG3:AH17,2,FALSE),0),0)</f>
        <v>0</v>
      </c>
      <c r="H15" s="348">
        <f>+G15*I15</f>
        <v>0</v>
      </c>
      <c r="I15" s="43">
        <v>0.3</v>
      </c>
      <c r="J15" s="17"/>
      <c r="K15" s="429"/>
      <c r="L15" s="340" t="s">
        <v>36</v>
      </c>
      <c r="M15" s="340" t="s">
        <v>83</v>
      </c>
      <c r="N15" s="296"/>
      <c r="O15" s="300"/>
      <c r="P15" s="297"/>
      <c r="Q15" s="297"/>
      <c r="R15" s="297"/>
      <c r="S15" s="297"/>
      <c r="T15" s="297"/>
      <c r="U15" s="297"/>
      <c r="V15" s="297"/>
      <c r="W15" s="297"/>
      <c r="X15" s="297"/>
      <c r="Y15" s="297"/>
      <c r="Z15" s="297"/>
      <c r="AA15" s="297"/>
      <c r="AB15" s="296"/>
    </row>
    <row r="16" spans="3:40" x14ac:dyDescent="0.2">
      <c r="C16" s="415"/>
      <c r="D16" s="40"/>
      <c r="E16" s="80" t="str">
        <f>AJ2</f>
        <v>FRECUENCIA</v>
      </c>
      <c r="F16" s="21" t="s">
        <v>2602</v>
      </c>
      <c r="G16" s="227">
        <f>IFERROR(VLOOKUP($F$16,AJ3:AK18,2,FALSE),0)</f>
        <v>3</v>
      </c>
      <c r="H16" s="348">
        <f>+G16*I16</f>
        <v>0.60000000000000009</v>
      </c>
      <c r="I16" s="43">
        <v>0.2</v>
      </c>
      <c r="J16" s="17"/>
      <c r="K16" s="429"/>
      <c r="L16" s="340" t="s">
        <v>80</v>
      </c>
      <c r="M16" s="340" t="s">
        <v>83</v>
      </c>
      <c r="N16" s="296"/>
      <c r="O16" s="300"/>
      <c r="P16" s="297"/>
      <c r="Q16" s="297"/>
      <c r="R16" s="297"/>
      <c r="S16" s="297"/>
      <c r="T16" s="297"/>
      <c r="U16" s="297"/>
      <c r="V16" s="297"/>
      <c r="W16" s="297"/>
      <c r="X16" s="297"/>
      <c r="Y16" s="297"/>
      <c r="Z16" s="297"/>
      <c r="AA16" s="297"/>
      <c r="AB16" s="296"/>
    </row>
    <row r="17" spans="3:28" x14ac:dyDescent="0.2">
      <c r="C17" s="415"/>
      <c r="D17" s="40"/>
      <c r="E17" s="80" t="str">
        <f>AM2</f>
        <v>TASA DE RENDIMIENTO</v>
      </c>
      <c r="F17" s="21" t="s">
        <v>2608</v>
      </c>
      <c r="G17" s="227">
        <f>IFERROR(VLOOKUP($F$17,AM4:AN19,2,FALSE),0)</f>
        <v>1</v>
      </c>
      <c r="H17" s="348">
        <f>+G17*I17</f>
        <v>0.1</v>
      </c>
      <c r="I17" s="43">
        <v>0.1</v>
      </c>
      <c r="J17" s="17"/>
      <c r="K17" s="429"/>
      <c r="L17" s="340" t="s">
        <v>80</v>
      </c>
      <c r="M17" s="340" t="s">
        <v>83</v>
      </c>
      <c r="N17" s="296"/>
      <c r="O17" s="300"/>
      <c r="P17" s="297"/>
      <c r="Q17" s="297"/>
      <c r="R17" s="297"/>
      <c r="S17" s="297"/>
      <c r="T17" s="297"/>
      <c r="U17" s="297"/>
      <c r="V17" s="297"/>
      <c r="W17" s="297"/>
      <c r="X17" s="297"/>
      <c r="Y17" s="297"/>
      <c r="Z17" s="297"/>
      <c r="AA17" s="297"/>
      <c r="AB17" s="296"/>
    </row>
    <row r="18" spans="3:28" ht="13.2" thickBot="1" x14ac:dyDescent="0.25">
      <c r="C18" s="415"/>
      <c r="D18" s="40"/>
      <c r="E18" s="81" t="s">
        <v>36</v>
      </c>
      <c r="F18" s="24" t="s">
        <v>36</v>
      </c>
      <c r="G18" s="47" t="s">
        <v>36</v>
      </c>
      <c r="H18" s="48" t="s">
        <v>36</v>
      </c>
      <c r="I18" s="31" t="s">
        <v>36</v>
      </c>
      <c r="J18" s="17"/>
      <c r="K18" s="429"/>
      <c r="L18" s="340"/>
      <c r="M18" s="340" t="s">
        <v>67</v>
      </c>
      <c r="N18" s="296"/>
      <c r="O18" s="300"/>
      <c r="P18" s="297"/>
      <c r="Q18" s="297"/>
      <c r="R18" s="297"/>
      <c r="S18" s="297"/>
      <c r="T18" s="297"/>
      <c r="U18" s="297"/>
      <c r="V18" s="297"/>
      <c r="W18" s="297"/>
      <c r="X18" s="297"/>
      <c r="Y18" s="297"/>
      <c r="Z18" s="297"/>
      <c r="AA18" s="297"/>
      <c r="AB18" s="296"/>
    </row>
    <row r="19" spans="3:28" ht="13.2" thickBot="1" x14ac:dyDescent="0.25">
      <c r="C19" s="415"/>
      <c r="D19" s="40"/>
      <c r="E19" s="25"/>
      <c r="F19" s="25"/>
      <c r="G19" s="25"/>
      <c r="H19" s="49"/>
      <c r="I19" s="35"/>
      <c r="J19" s="17"/>
      <c r="K19" s="429"/>
      <c r="L19" s="340"/>
      <c r="M19" s="340"/>
      <c r="Q19" s="286" t="s">
        <v>36</v>
      </c>
      <c r="AB19" s="308"/>
    </row>
    <row r="20" spans="3:28" ht="25.8" thickBot="1" x14ac:dyDescent="0.25">
      <c r="C20" s="415"/>
      <c r="D20" s="40"/>
      <c r="E20" s="25"/>
      <c r="F20" s="25"/>
      <c r="G20" s="25"/>
      <c r="H20" s="49"/>
      <c r="I20" s="222" t="s">
        <v>23</v>
      </c>
      <c r="J20" s="17"/>
      <c r="K20" s="429"/>
      <c r="L20" s="340"/>
      <c r="M20" s="340"/>
      <c r="AB20" s="308"/>
    </row>
    <row r="21" spans="3:28" s="289" customFormat="1" ht="18" customHeight="1" thickBot="1" x14ac:dyDescent="0.3">
      <c r="C21" s="415"/>
      <c r="D21" s="181"/>
      <c r="E21" s="408" t="s">
        <v>22</v>
      </c>
      <c r="F21" s="349" t="s">
        <v>1830</v>
      </c>
      <c r="G21" s="315"/>
      <c r="H21" s="184">
        <f>IF(F8=F21,SUM(PN),0)</f>
        <v>2</v>
      </c>
      <c r="I21" s="350" t="str">
        <f>IF(F8="NATURAL",IF(H21&lt;=1,"BAJO",IF(H21&lt;=2,"MEDIO","ALTO"))," ")</f>
        <v>MEDIO</v>
      </c>
      <c r="J21" s="182"/>
      <c r="K21" s="429"/>
      <c r="L21" s="341" t="s">
        <v>83</v>
      </c>
      <c r="M21" s="342">
        <f>+I13+I15+I16+I17</f>
        <v>0.99999999999999989</v>
      </c>
      <c r="P21" s="289" t="s">
        <v>36</v>
      </c>
      <c r="Q21" s="289" t="s">
        <v>36</v>
      </c>
      <c r="AB21" s="309"/>
    </row>
    <row r="22" spans="3:28" s="289" customFormat="1" ht="18" customHeight="1" thickBot="1" x14ac:dyDescent="0.3">
      <c r="C22" s="415"/>
      <c r="D22" s="181"/>
      <c r="E22" s="409"/>
      <c r="F22" s="349" t="s">
        <v>2609</v>
      </c>
      <c r="G22" s="315"/>
      <c r="H22" s="184">
        <f>IF(F8=F22,SUM(PJ),0)</f>
        <v>0</v>
      </c>
      <c r="I22" s="350" t="str">
        <f>IF(F8="JURIDICA",IF(H22&lt;=1,"BAJO",IF(H22&lt;=2,"MEDIO","ALTO"))," ")</f>
        <v xml:space="preserve"> </v>
      </c>
      <c r="J22" s="182"/>
      <c r="K22" s="429"/>
      <c r="L22" s="341"/>
      <c r="M22" s="342"/>
      <c r="P22" s="289" t="s">
        <v>36</v>
      </c>
      <c r="Q22" s="289" t="s">
        <v>36</v>
      </c>
      <c r="AB22" s="309"/>
    </row>
    <row r="23" spans="3:28" ht="18" customHeight="1" thickBot="1" x14ac:dyDescent="0.25">
      <c r="C23" s="415"/>
      <c r="D23" s="40"/>
      <c r="E23" s="312"/>
      <c r="F23" s="312"/>
      <c r="G23" s="312"/>
      <c r="H23" s="313"/>
      <c r="I23" s="313"/>
      <c r="J23" s="17"/>
      <c r="K23" s="429"/>
      <c r="L23" s="340" t="s">
        <v>80</v>
      </c>
      <c r="M23" s="372">
        <f>+I13+I14+I16+I17</f>
        <v>0.99999999999999989</v>
      </c>
      <c r="AB23" s="308"/>
    </row>
    <row r="24" spans="3:28" ht="13.2" thickBot="1" x14ac:dyDescent="0.25">
      <c r="C24" s="427"/>
      <c r="D24" s="428"/>
      <c r="E24" s="428"/>
      <c r="F24" s="428"/>
      <c r="G24" s="428"/>
      <c r="H24" s="428"/>
      <c r="I24" s="428"/>
      <c r="J24" s="428"/>
      <c r="K24" s="314"/>
      <c r="L24" s="340"/>
      <c r="M24" s="340"/>
      <c r="AB24" s="308"/>
    </row>
    <row r="25" spans="3:28" x14ac:dyDescent="0.2">
      <c r="E25" s="281" t="s">
        <v>1830</v>
      </c>
      <c r="F25" s="280" t="s">
        <v>1847</v>
      </c>
      <c r="L25" s="340"/>
      <c r="M25" s="340"/>
      <c r="AB25" s="308"/>
    </row>
    <row r="26" spans="3:28" x14ac:dyDescent="0.2">
      <c r="E26" s="281" t="s">
        <v>2609</v>
      </c>
      <c r="F26" s="280" t="s">
        <v>1849</v>
      </c>
      <c r="I26" s="307"/>
      <c r="AB26" s="308"/>
    </row>
    <row r="27" spans="3:28" x14ac:dyDescent="0.2">
      <c r="E27" s="286"/>
      <c r="I27" s="307"/>
      <c r="M27" s="340"/>
      <c r="N27" s="371"/>
      <c r="O27" s="371"/>
      <c r="AB27" s="308"/>
    </row>
    <row r="28" spans="3:28" x14ac:dyDescent="0.2">
      <c r="M28" s="340"/>
      <c r="N28" s="371"/>
      <c r="O28" s="371"/>
      <c r="AB28" s="308"/>
    </row>
    <row r="29" spans="3:28" x14ac:dyDescent="0.2">
      <c r="C29" s="286"/>
      <c r="D29" s="286"/>
      <c r="F29" s="310"/>
      <c r="M29" s="340"/>
      <c r="N29" s="371"/>
      <c r="O29" s="371"/>
      <c r="AB29" s="308"/>
    </row>
    <row r="30" spans="3:28" x14ac:dyDescent="0.2">
      <c r="C30" s="286"/>
      <c r="D30" s="286"/>
      <c r="I30" s="281"/>
      <c r="M30" s="340"/>
      <c r="N30" s="371"/>
      <c r="O30" s="371"/>
      <c r="AB30" s="308"/>
    </row>
    <row r="31" spans="3:28" x14ac:dyDescent="0.2">
      <c r="C31" s="286"/>
      <c r="D31" s="286"/>
      <c r="I31" s="281"/>
      <c r="M31" s="340"/>
      <c r="N31" s="371"/>
      <c r="O31" s="371"/>
      <c r="AB31" s="308"/>
    </row>
    <row r="32" spans="3:28" x14ac:dyDescent="0.2">
      <c r="C32" s="286"/>
      <c r="D32" s="286"/>
      <c r="I32" s="281"/>
      <c r="M32" s="340"/>
      <c r="N32" s="371" t="s">
        <v>2610</v>
      </c>
      <c r="O32" s="371">
        <v>2</v>
      </c>
    </row>
    <row r="33" spans="13:15" x14ac:dyDescent="0.2">
      <c r="M33" s="340"/>
      <c r="N33" s="371" t="s">
        <v>2611</v>
      </c>
      <c r="O33" s="371">
        <v>2</v>
      </c>
    </row>
    <row r="34" spans="13:15" x14ac:dyDescent="0.2">
      <c r="M34" s="340"/>
      <c r="N34" s="371"/>
      <c r="O34" s="371"/>
    </row>
    <row r="35" spans="13:15" x14ac:dyDescent="0.2">
      <c r="M35" s="340"/>
      <c r="N35" s="371"/>
      <c r="O35" s="371"/>
    </row>
    <row r="36" spans="13:15" x14ac:dyDescent="0.2">
      <c r="M36" s="340"/>
      <c r="N36" s="371"/>
      <c r="O36" s="371"/>
    </row>
    <row r="65463" spans="2:2" x14ac:dyDescent="0.2">
      <c r="B65463" s="311" t="s">
        <v>1821</v>
      </c>
    </row>
  </sheetData>
  <sheetProtection algorithmName="SHA-512" hashValue="hOxyYVIQEsm+ZiBkQ2cSnH6KFZaqlgG7o9XpdVG2W44qFm7J0wHgA+7rQMvWXYz0YsZ78SyckQnksRuQy4pTdQ==" saltValue="GTh8vXLBzuH/MkTHeIArLg==" spinCount="100000" sheet="1" objects="1" scenarios="1" selectLockedCells="1" selectUnlockedCells="1"/>
  <mergeCells count="12">
    <mergeCell ref="Z1:AB1"/>
    <mergeCell ref="O1:S1"/>
    <mergeCell ref="T1:W1"/>
    <mergeCell ref="X1:Y1"/>
    <mergeCell ref="C24:J24"/>
    <mergeCell ref="C2:K2"/>
    <mergeCell ref="C3:C23"/>
    <mergeCell ref="K3:K23"/>
    <mergeCell ref="E4:I4"/>
    <mergeCell ref="E5:I5"/>
    <mergeCell ref="E12:F12"/>
    <mergeCell ref="E21:E22"/>
  </mergeCells>
  <conditionalFormatting sqref="I21:I22">
    <cfRule type="containsText" dxfId="1" priority="1" operator="containsText" text="ALTO">
      <formula>NOT(ISERROR(SEARCH("ALTO",I21)))</formula>
    </cfRule>
  </conditionalFormatting>
  <dataValidations count="7">
    <dataValidation type="list" allowBlank="1" showInputMessage="1" showErrorMessage="1" sqref="F14" xr:uid="{00000000-0002-0000-0500-000001000000}">
      <formula1>$AD$3:$AD$9</formula1>
    </dataValidation>
    <dataValidation type="list" allowBlank="1" showInputMessage="1" showErrorMessage="1" sqref="F11" xr:uid="{00000000-0002-0000-0500-000002000000}">
      <formula1>#REF!</formula1>
    </dataValidation>
    <dataValidation type="list" allowBlank="1" showInputMessage="1" showErrorMessage="1" sqref="F15" xr:uid="{00000000-0002-0000-0500-000003000000}">
      <formula1>$AG$3:$AG$12</formula1>
    </dataValidation>
    <dataValidation type="list" allowBlank="1" showInputMessage="1" showErrorMessage="1" sqref="F16" xr:uid="{00000000-0002-0000-0500-000005000000}">
      <formula1>$AJ$3:$AJ$11</formula1>
    </dataValidation>
    <dataValidation type="list" allowBlank="1" showInputMessage="1" showErrorMessage="1" sqref="F17" xr:uid="{6874E0CC-7AA6-694E-9D1D-A31E3E1396FB}">
      <formula1>$AM$3:$AM$15</formula1>
    </dataValidation>
    <dataValidation type="list" allowBlank="1" showInputMessage="1" showErrorMessage="1" sqref="F13" xr:uid="{00000000-0002-0000-0500-000000000000}">
      <formula1>$N$4:$N$26</formula1>
    </dataValidation>
    <dataValidation type="list" allowBlank="1" showInputMessage="1" showErrorMessage="1" sqref="F10 F8" xr:uid="{FDE3C48E-47EB-1549-AA31-86391063204F}">
      <formula1>$E$25:$E$26</formula1>
    </dataValidation>
  </dataValidations>
  <pageMargins left="0.75" right="0.75" top="1" bottom="1" header="0.5" footer="0.5"/>
  <pageSetup paperSize="9" orientation="portrait" horizontalDpi="4294967292" verticalDpi="4294967292"/>
  <headerFooter alignWithMargins="0"/>
  <ignoredErrors>
    <ignoredError sqref="Z5 E13:E17 H17 H13 H21 H14 H15 H16 G13:G17"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1:V16"/>
  <sheetViews>
    <sheetView showGridLines="0" topLeftCell="B1" zoomScaleNormal="100" zoomScaleSheetLayoutView="90" workbookViewId="0">
      <selection activeCell="B1" sqref="A1:XFD1048576"/>
    </sheetView>
  </sheetViews>
  <sheetFormatPr baseColWidth="10" defaultColWidth="6.5546875" defaultRowHeight="13.2" x14ac:dyDescent="0.25"/>
  <cols>
    <col min="1" max="1" width="4.77734375" style="4" customWidth="1"/>
    <col min="2" max="2" width="4.21875" style="4" customWidth="1"/>
    <col min="3" max="3" width="1.21875" style="4" customWidth="1"/>
    <col min="4" max="4" width="2.44140625" style="4" customWidth="1"/>
    <col min="5" max="5" width="28.21875" style="4" bestFit="1" customWidth="1"/>
    <col min="6" max="6" width="36.5546875" style="4" bestFit="1" customWidth="1"/>
    <col min="7" max="7" width="11.5546875" style="4" bestFit="1" customWidth="1"/>
    <col min="8" max="8" width="11.5546875" style="4" customWidth="1"/>
    <col min="9" max="9" width="17.44140625" style="4" bestFit="1" customWidth="1"/>
    <col min="10" max="10" width="4.21875" style="4" customWidth="1"/>
    <col min="11" max="11" width="1.21875" style="4" customWidth="1"/>
    <col min="12" max="12" width="6.5546875" style="4" customWidth="1"/>
    <col min="13" max="13" width="5.44140625" style="4" customWidth="1"/>
    <col min="14" max="14" width="29.44140625" style="85" bestFit="1" customWidth="1"/>
    <col min="15" max="15" width="5.77734375" style="85" bestFit="1" customWidth="1"/>
    <col min="16" max="16" width="5.77734375" style="85" customWidth="1"/>
    <col min="17" max="17" width="32.77734375" style="99" bestFit="1" customWidth="1"/>
    <col min="18" max="18" width="5.77734375" style="99" bestFit="1" customWidth="1"/>
    <col min="19" max="22" width="6.5546875" style="85"/>
    <col min="23" max="16384" width="6.5546875" style="4"/>
  </cols>
  <sheetData>
    <row r="1" spans="3:19" ht="10.8" thickBot="1" x14ac:dyDescent="0.25">
      <c r="C1" s="55"/>
      <c r="D1" s="55"/>
      <c r="E1" s="55"/>
      <c r="F1" s="55"/>
      <c r="G1" s="55"/>
      <c r="H1" s="55"/>
      <c r="I1" s="55"/>
      <c r="J1" s="55"/>
      <c r="K1" s="55"/>
      <c r="L1" s="55"/>
      <c r="N1" s="114" t="s">
        <v>2612</v>
      </c>
      <c r="O1" s="115" t="s">
        <v>25</v>
      </c>
      <c r="P1" s="112"/>
      <c r="Q1" s="114" t="s">
        <v>2613</v>
      </c>
      <c r="R1" s="115" t="s">
        <v>25</v>
      </c>
      <c r="S1" s="112"/>
    </row>
    <row r="2" spans="3:19" ht="6" customHeight="1" thickBot="1" x14ac:dyDescent="0.25">
      <c r="C2" s="462"/>
      <c r="D2" s="463"/>
      <c r="E2" s="463"/>
      <c r="F2" s="463"/>
      <c r="G2" s="463"/>
      <c r="H2" s="463"/>
      <c r="I2" s="463"/>
      <c r="J2" s="463"/>
      <c r="K2" s="464"/>
      <c r="L2" s="55"/>
      <c r="N2" s="101"/>
      <c r="O2" s="101"/>
      <c r="Q2" s="101"/>
      <c r="R2" s="101"/>
    </row>
    <row r="3" spans="3:19" ht="11.4" thickTop="1" thickBot="1" x14ac:dyDescent="0.25">
      <c r="C3" s="465"/>
      <c r="D3" s="56"/>
      <c r="E3" s="57"/>
      <c r="F3" s="58"/>
      <c r="G3" s="58"/>
      <c r="H3" s="58"/>
      <c r="I3" s="58"/>
      <c r="J3" s="59"/>
      <c r="K3" s="467"/>
      <c r="L3" s="55"/>
      <c r="N3" s="101" t="s">
        <v>2614</v>
      </c>
      <c r="O3" s="220">
        <v>1</v>
      </c>
      <c r="Q3" s="101" t="s">
        <v>2615</v>
      </c>
      <c r="R3" s="220">
        <v>2</v>
      </c>
    </row>
    <row r="4" spans="3:19" thickBot="1" x14ac:dyDescent="0.25">
      <c r="C4" s="465"/>
      <c r="D4" s="60"/>
      <c r="E4" s="397" t="s">
        <v>44</v>
      </c>
      <c r="F4" s="398"/>
      <c r="G4" s="398"/>
      <c r="H4" s="398"/>
      <c r="I4" s="399"/>
      <c r="J4" s="61"/>
      <c r="K4" s="467"/>
      <c r="L4" s="55"/>
      <c r="N4" s="101" t="s">
        <v>2616</v>
      </c>
      <c r="O4" s="220">
        <v>3</v>
      </c>
      <c r="Q4" s="101" t="s">
        <v>2617</v>
      </c>
      <c r="R4" s="220">
        <v>1</v>
      </c>
    </row>
    <row r="5" spans="3:19" ht="13.8" thickBot="1" x14ac:dyDescent="0.3">
      <c r="C5" s="465"/>
      <c r="D5" s="60"/>
      <c r="E5" s="474" t="s">
        <v>2618</v>
      </c>
      <c r="F5" s="475"/>
      <c r="G5" s="475"/>
      <c r="H5" s="476"/>
      <c r="I5" s="477"/>
      <c r="J5" s="61"/>
      <c r="K5" s="467"/>
      <c r="L5" s="55"/>
      <c r="N5" s="101" t="s">
        <v>2619</v>
      </c>
      <c r="O5" s="220">
        <v>1</v>
      </c>
      <c r="Q5" s="101" t="s">
        <v>2620</v>
      </c>
      <c r="R5" s="220">
        <v>3</v>
      </c>
    </row>
    <row r="6" spans="3:19" ht="12.6" x14ac:dyDescent="0.2">
      <c r="C6" s="465"/>
      <c r="D6" s="60"/>
      <c r="E6" s="470"/>
      <c r="F6" s="470"/>
      <c r="G6" s="470"/>
      <c r="H6" s="82"/>
      <c r="I6" s="82"/>
      <c r="J6" s="62"/>
      <c r="K6" s="467"/>
      <c r="L6" s="55"/>
      <c r="N6" s="101" t="s">
        <v>2621</v>
      </c>
      <c r="O6" s="220">
        <v>3</v>
      </c>
      <c r="Q6" s="101" t="s">
        <v>2622</v>
      </c>
      <c r="R6" s="220">
        <v>2</v>
      </c>
    </row>
    <row r="7" spans="3:19" ht="12.6" x14ac:dyDescent="0.2">
      <c r="C7" s="465"/>
      <c r="D7" s="60"/>
      <c r="E7" s="470"/>
      <c r="F7" s="470"/>
      <c r="G7" s="470"/>
      <c r="H7" s="82"/>
      <c r="I7" s="82"/>
      <c r="J7" s="62"/>
      <c r="K7" s="467"/>
      <c r="L7" s="55"/>
      <c r="N7" s="101" t="s">
        <v>2623</v>
      </c>
      <c r="O7" s="220">
        <v>1</v>
      </c>
      <c r="Q7" s="101" t="s">
        <v>2624</v>
      </c>
      <c r="R7" s="220">
        <v>2</v>
      </c>
      <c r="S7" s="85" t="s">
        <v>36</v>
      </c>
    </row>
    <row r="8" spans="3:19" thickBot="1" x14ac:dyDescent="0.25">
      <c r="C8" s="465"/>
      <c r="D8" s="60"/>
      <c r="E8" s="471"/>
      <c r="F8" s="471"/>
      <c r="G8" s="471"/>
      <c r="H8" s="82"/>
      <c r="I8" s="82"/>
      <c r="J8" s="61"/>
      <c r="K8" s="467"/>
      <c r="L8" s="55"/>
      <c r="N8" s="101" t="s">
        <v>2625</v>
      </c>
      <c r="O8" s="220">
        <v>3</v>
      </c>
      <c r="Q8" s="101" t="s">
        <v>2626</v>
      </c>
      <c r="R8" s="220">
        <v>1</v>
      </c>
    </row>
    <row r="9" spans="3:19" thickBot="1" x14ac:dyDescent="0.25">
      <c r="C9" s="465"/>
      <c r="D9" s="60"/>
      <c r="E9" s="448" t="s">
        <v>77</v>
      </c>
      <c r="F9" s="449"/>
      <c r="G9" s="90" t="s">
        <v>13</v>
      </c>
      <c r="H9" s="89" t="s">
        <v>14</v>
      </c>
      <c r="I9" s="90" t="s">
        <v>16</v>
      </c>
      <c r="J9" s="61"/>
      <c r="K9" s="467"/>
      <c r="L9" s="55"/>
      <c r="N9" s="101" t="s">
        <v>36</v>
      </c>
      <c r="O9" s="220" t="s">
        <v>36</v>
      </c>
      <c r="Q9" s="101" t="s">
        <v>36</v>
      </c>
      <c r="R9" s="101" t="s">
        <v>36</v>
      </c>
    </row>
    <row r="10" spans="3:19" ht="12.6" x14ac:dyDescent="0.2">
      <c r="C10" s="465"/>
      <c r="D10" s="60"/>
      <c r="E10" s="120" t="s">
        <v>2627</v>
      </c>
      <c r="F10" s="121" t="s">
        <v>2621</v>
      </c>
      <c r="G10" s="91">
        <f>VLOOKUP(F10,N3:O15,2,FALSE)</f>
        <v>3</v>
      </c>
      <c r="H10" s="122">
        <f>+G10*I10</f>
        <v>1.5</v>
      </c>
      <c r="I10" s="92">
        <v>0.5</v>
      </c>
      <c r="J10" s="61"/>
      <c r="K10" s="467"/>
      <c r="L10" s="55"/>
      <c r="N10" s="101" t="s">
        <v>36</v>
      </c>
      <c r="O10" s="220" t="s">
        <v>36</v>
      </c>
      <c r="Q10" s="101" t="s">
        <v>36</v>
      </c>
      <c r="R10" s="101" t="s">
        <v>36</v>
      </c>
    </row>
    <row r="11" spans="3:19" thickBot="1" x14ac:dyDescent="0.25">
      <c r="C11" s="465"/>
      <c r="D11" s="60"/>
      <c r="E11" s="123" t="s">
        <v>2628</v>
      </c>
      <c r="F11" s="124" t="s">
        <v>2615</v>
      </c>
      <c r="G11" s="96">
        <f>VLOOKUP(F11,Q3:R15,2,FALSE)</f>
        <v>2</v>
      </c>
      <c r="H11" s="125">
        <f>+G11*I11</f>
        <v>1</v>
      </c>
      <c r="I11" s="97">
        <v>0.5</v>
      </c>
      <c r="J11" s="61"/>
      <c r="K11" s="467"/>
      <c r="L11" s="55"/>
      <c r="N11" s="85" t="s">
        <v>36</v>
      </c>
      <c r="O11" s="85" t="s">
        <v>36</v>
      </c>
      <c r="Q11" s="85" t="s">
        <v>36</v>
      </c>
      <c r="R11" s="85" t="s">
        <v>36</v>
      </c>
    </row>
    <row r="12" spans="3:19" ht="13.8" thickBot="1" x14ac:dyDescent="0.3">
      <c r="C12" s="465"/>
      <c r="D12" s="60"/>
      <c r="E12" s="55"/>
      <c r="F12" s="55"/>
      <c r="G12" s="55"/>
      <c r="H12" s="55"/>
      <c r="I12" s="55"/>
      <c r="J12" s="61"/>
      <c r="K12" s="467"/>
      <c r="L12" s="55"/>
      <c r="Q12" s="99" t="s">
        <v>36</v>
      </c>
      <c r="R12" s="99" t="s">
        <v>36</v>
      </c>
    </row>
    <row r="13" spans="3:19" ht="13.8" thickBot="1" x14ac:dyDescent="0.3">
      <c r="C13" s="465"/>
      <c r="D13" s="60"/>
      <c r="E13" s="472" t="s">
        <v>22</v>
      </c>
      <c r="F13" s="473"/>
      <c r="G13" s="235" t="s">
        <v>36</v>
      </c>
      <c r="H13" s="236" t="s">
        <v>36</v>
      </c>
      <c r="I13" s="233">
        <f>SUM(H10:H11)</f>
        <v>2.5</v>
      </c>
      <c r="J13" s="61"/>
      <c r="K13" s="467"/>
      <c r="L13" s="55"/>
      <c r="Q13" s="99" t="s">
        <v>36</v>
      </c>
      <c r="R13" s="99" t="s">
        <v>36</v>
      </c>
    </row>
    <row r="14" spans="3:19" ht="13.8" thickBot="1" x14ac:dyDescent="0.3">
      <c r="C14" s="465"/>
      <c r="D14" s="60"/>
      <c r="E14" s="400" t="s">
        <v>23</v>
      </c>
      <c r="F14" s="401"/>
      <c r="G14" s="237" t="s">
        <v>36</v>
      </c>
      <c r="H14" s="238" t="s">
        <v>36</v>
      </c>
      <c r="I14" s="234" t="str">
        <f>IF(I13&lt;=1," BAJO",IF(I13&lt;=2,"MEDIO","ALTO"))</f>
        <v>ALTO</v>
      </c>
      <c r="J14" s="63"/>
      <c r="K14" s="467"/>
      <c r="L14" s="55"/>
      <c r="Q14" s="99" t="s">
        <v>36</v>
      </c>
      <c r="R14" s="99" t="s">
        <v>36</v>
      </c>
    </row>
    <row r="15" spans="3:19" ht="13.5" customHeight="1" thickBot="1" x14ac:dyDescent="0.3">
      <c r="C15" s="465"/>
      <c r="D15" s="64"/>
      <c r="E15" s="65"/>
      <c r="F15" s="65"/>
      <c r="G15" s="65"/>
      <c r="H15" s="65"/>
      <c r="I15" s="65"/>
      <c r="J15" s="66"/>
      <c r="K15" s="467"/>
      <c r="L15" s="55"/>
      <c r="Q15" s="99" t="s">
        <v>67</v>
      </c>
      <c r="R15" s="99" t="s">
        <v>36</v>
      </c>
    </row>
    <row r="16" spans="3:19" ht="12" customHeight="1" thickTop="1" thickBot="1" x14ac:dyDescent="0.3">
      <c r="C16" s="466"/>
      <c r="D16" s="469"/>
      <c r="E16" s="469"/>
      <c r="F16" s="469"/>
      <c r="G16" s="469"/>
      <c r="H16" s="469"/>
      <c r="I16" s="469"/>
      <c r="J16" s="469"/>
      <c r="K16" s="468"/>
      <c r="L16" s="55"/>
      <c r="Q16" s="113"/>
      <c r="S16" s="84"/>
    </row>
  </sheetData>
  <sheetProtection algorithmName="SHA-512" hashValue="fo8T6nv4fScy5r61edpVNPc3TBDmEfJ0cx7E3R2NEy0CYtLZ0t605JKCDpqw3IjHSQQO3136+/NPx3XEgDiO9Q==" saltValue="FyMNP40g+3Ki/u0AkW1iJA==" spinCount="100000" sheet="1" objects="1" scenarios="1" selectLockedCells="1" selectUnlockedCells="1"/>
  <mergeCells count="10">
    <mergeCell ref="C2:K2"/>
    <mergeCell ref="C3:C16"/>
    <mergeCell ref="K3:K16"/>
    <mergeCell ref="D16:J16"/>
    <mergeCell ref="E6:G8"/>
    <mergeCell ref="E9:F9"/>
    <mergeCell ref="E13:F13"/>
    <mergeCell ref="E14:F14"/>
    <mergeCell ref="E5:I5"/>
    <mergeCell ref="E4:I4"/>
  </mergeCells>
  <phoneticPr fontId="2" type="noConversion"/>
  <dataValidations count="2">
    <dataValidation type="list" allowBlank="1" showInputMessage="1" showErrorMessage="1" sqref="F10" xr:uid="{00000000-0002-0000-0600-000000000000}">
      <formula1>$N$3:$N$11</formula1>
    </dataValidation>
    <dataValidation type="list" allowBlank="1" showInputMessage="1" showErrorMessage="1" sqref="F11" xr:uid="{00000000-0002-0000-0600-000001000000}">
      <formula1>$Q$3:$Q$10</formula1>
    </dataValidation>
  </dataValidations>
  <pageMargins left="0.75" right="0.75" top="2.4900000000000002" bottom="1" header="0.5" footer="0.5"/>
  <pageSetup orientation="portrait" r:id="rId1"/>
  <headerFooter alignWithMargins="0"/>
  <ignoredErrors>
    <ignoredError sqref="G10:H11" unlocked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theme="6"/>
  </sheetPr>
  <dimension ref="A1:AC30"/>
  <sheetViews>
    <sheetView showGridLines="0" zoomScale="95" zoomScaleNormal="95" workbookViewId="0">
      <selection sqref="A1:XFD1048576"/>
    </sheetView>
  </sheetViews>
  <sheetFormatPr baseColWidth="10" defaultColWidth="8.21875" defaultRowHeight="12.6" x14ac:dyDescent="0.2"/>
  <cols>
    <col min="1" max="1" width="3.44140625" style="1" customWidth="1"/>
    <col min="2" max="2" width="1.21875" style="1" customWidth="1"/>
    <col min="3" max="3" width="2.44140625" style="1" customWidth="1"/>
    <col min="4" max="4" width="62" style="1" customWidth="1"/>
    <col min="5" max="5" width="27.44140625" style="1" customWidth="1"/>
    <col min="6" max="7" width="10.5546875" style="1" customWidth="1"/>
    <col min="8" max="8" width="19" style="1" customWidth="1"/>
    <col min="9" max="9" width="3.21875" style="1" customWidth="1"/>
    <col min="10" max="10" width="1" style="1" customWidth="1"/>
    <col min="11" max="12" width="3.5546875" style="1" customWidth="1"/>
    <col min="13" max="13" width="41.5546875" style="2" customWidth="1"/>
    <col min="14" max="14" width="5.77734375" style="170" bestFit="1" customWidth="1"/>
    <col min="15" max="15" width="2.5546875" style="2" customWidth="1"/>
    <col min="16" max="16" width="41.5546875" style="2" customWidth="1"/>
    <col min="17" max="17" width="5.77734375" style="170" bestFit="1" customWidth="1"/>
    <col min="18" max="18" width="2.5546875" style="2" customWidth="1"/>
    <col min="19" max="19" width="41.5546875" style="2" customWidth="1"/>
    <col min="20" max="20" width="5.77734375" style="170" bestFit="1" customWidth="1"/>
    <col min="21" max="21" width="2.5546875" style="2" customWidth="1"/>
    <col min="22" max="22" width="41.5546875" style="2" customWidth="1"/>
    <col min="23" max="23" width="5.77734375" style="170" bestFit="1" customWidth="1"/>
    <col min="24" max="24" width="2.5546875" style="2" customWidth="1"/>
    <col min="25" max="25" width="41.5546875" style="2" customWidth="1"/>
    <col min="26" max="26" width="5.77734375" style="170" bestFit="1" customWidth="1"/>
    <col min="27" max="27" width="2.5546875" style="2" customWidth="1"/>
    <col min="28" max="28" width="37.5546875" style="2" customWidth="1"/>
    <col min="29" max="29" width="5.77734375" style="170" customWidth="1"/>
    <col min="30" max="30" width="2.5546875" style="2" customWidth="1"/>
    <col min="31" max="35" width="8.21875" style="2" customWidth="1"/>
    <col min="36" max="16384" width="8.21875" style="2"/>
  </cols>
  <sheetData>
    <row r="1" spans="2:29" ht="41.4" thickBot="1" x14ac:dyDescent="0.25">
      <c r="M1" s="162" t="s">
        <v>2629</v>
      </c>
      <c r="N1" s="163" t="s">
        <v>25</v>
      </c>
      <c r="O1" s="172"/>
      <c r="P1" s="162" t="s">
        <v>2630</v>
      </c>
      <c r="Q1" s="163" t="s">
        <v>25</v>
      </c>
      <c r="R1" s="172"/>
      <c r="S1" s="162" t="s">
        <v>2631</v>
      </c>
      <c r="T1" s="163" t="s">
        <v>25</v>
      </c>
      <c r="U1" s="172"/>
      <c r="V1" s="162" t="s">
        <v>2632</v>
      </c>
      <c r="W1" s="163" t="s">
        <v>25</v>
      </c>
      <c r="X1" s="172"/>
      <c r="Y1" s="162" t="s">
        <v>2633</v>
      </c>
      <c r="Z1" s="163" t="s">
        <v>25</v>
      </c>
      <c r="AA1" s="172"/>
      <c r="AB1" s="162" t="s">
        <v>2634</v>
      </c>
      <c r="AC1" s="163" t="s">
        <v>25</v>
      </c>
    </row>
    <row r="2" spans="2:29" s="1" customFormat="1" ht="6" customHeight="1" thickBot="1" x14ac:dyDescent="0.25">
      <c r="B2" s="412"/>
      <c r="C2" s="413"/>
      <c r="D2" s="413"/>
      <c r="E2" s="413"/>
      <c r="F2" s="413"/>
      <c r="G2" s="413"/>
      <c r="H2" s="413"/>
      <c r="I2" s="413"/>
      <c r="J2" s="414"/>
      <c r="M2" s="54"/>
      <c r="N2" s="167"/>
      <c r="O2" s="2"/>
      <c r="P2" s="54"/>
      <c r="Q2" s="167"/>
      <c r="R2" s="2"/>
      <c r="S2" s="54"/>
      <c r="T2" s="167"/>
      <c r="U2" s="2"/>
      <c r="V2" s="54"/>
      <c r="W2" s="167"/>
      <c r="X2" s="2"/>
      <c r="Y2" s="54"/>
      <c r="Z2" s="167"/>
      <c r="AA2" s="2"/>
      <c r="AB2" s="54"/>
      <c r="AC2" s="167"/>
    </row>
    <row r="3" spans="2:29" ht="35.25" customHeight="1" thickTop="1" thickBot="1" x14ac:dyDescent="0.25">
      <c r="B3" s="415"/>
      <c r="C3" s="37"/>
      <c r="D3" s="38"/>
      <c r="E3" s="38"/>
      <c r="F3" s="38"/>
      <c r="G3" s="38"/>
      <c r="H3" s="38"/>
      <c r="I3" s="39"/>
      <c r="J3" s="429"/>
      <c r="M3" s="165" t="s">
        <v>2635</v>
      </c>
      <c r="N3" s="168">
        <v>3</v>
      </c>
      <c r="O3" s="171"/>
      <c r="P3" s="165" t="s">
        <v>2636</v>
      </c>
      <c r="Q3" s="168">
        <v>3</v>
      </c>
      <c r="R3" s="171"/>
      <c r="S3" s="165" t="s">
        <v>2637</v>
      </c>
      <c r="T3" s="168">
        <v>3</v>
      </c>
      <c r="U3" s="171"/>
      <c r="V3" s="165" t="s">
        <v>2638</v>
      </c>
      <c r="W3" s="168">
        <v>3</v>
      </c>
      <c r="X3" s="171"/>
      <c r="Y3" s="165" t="s">
        <v>2639</v>
      </c>
      <c r="Z3" s="168">
        <v>3</v>
      </c>
      <c r="AA3" s="171"/>
      <c r="AB3" s="165" t="s">
        <v>2640</v>
      </c>
      <c r="AC3" s="168">
        <v>3</v>
      </c>
    </row>
    <row r="4" spans="2:29" ht="13.2" thickBot="1" x14ac:dyDescent="0.25">
      <c r="B4" s="415"/>
      <c r="C4" s="40"/>
      <c r="D4" s="417" t="s">
        <v>2641</v>
      </c>
      <c r="E4" s="418"/>
      <c r="F4" s="418"/>
      <c r="G4" s="418"/>
      <c r="H4" s="419"/>
      <c r="I4" s="17"/>
      <c r="J4" s="429"/>
      <c r="M4" s="165" t="s">
        <v>2642</v>
      </c>
      <c r="N4" s="168">
        <v>1</v>
      </c>
      <c r="O4" s="171"/>
      <c r="P4" s="165" t="s">
        <v>2642</v>
      </c>
      <c r="Q4" s="168">
        <v>1</v>
      </c>
      <c r="R4" s="171"/>
      <c r="S4" s="165" t="s">
        <v>2642</v>
      </c>
      <c r="T4" s="168">
        <v>1</v>
      </c>
      <c r="U4" s="171"/>
      <c r="V4" s="165" t="s">
        <v>2642</v>
      </c>
      <c r="W4" s="168">
        <v>1</v>
      </c>
      <c r="X4" s="171"/>
      <c r="Y4" s="165" t="s">
        <v>2642</v>
      </c>
      <c r="Z4" s="168">
        <v>1</v>
      </c>
      <c r="AA4" s="171"/>
      <c r="AB4" s="165" t="s">
        <v>2642</v>
      </c>
      <c r="AC4" s="168">
        <v>1</v>
      </c>
    </row>
    <row r="5" spans="2:29" ht="13.2" thickBot="1" x14ac:dyDescent="0.25">
      <c r="B5" s="415"/>
      <c r="C5" s="40"/>
      <c r="D5" s="430" t="s">
        <v>2643</v>
      </c>
      <c r="E5" s="431"/>
      <c r="F5" s="431"/>
      <c r="G5" s="431"/>
      <c r="H5" s="432"/>
      <c r="I5" s="17"/>
      <c r="J5" s="429"/>
      <c r="M5" s="166" t="s">
        <v>36</v>
      </c>
      <c r="N5" s="169" t="s">
        <v>36</v>
      </c>
      <c r="O5" s="171"/>
      <c r="P5" s="165" t="s">
        <v>36</v>
      </c>
      <c r="Q5" s="169" t="s">
        <v>36</v>
      </c>
      <c r="R5" s="171"/>
      <c r="S5" s="165" t="s">
        <v>36</v>
      </c>
      <c r="T5" s="169" t="s">
        <v>36</v>
      </c>
      <c r="U5" s="171"/>
      <c r="V5" s="165" t="s">
        <v>36</v>
      </c>
      <c r="W5" s="169" t="s">
        <v>36</v>
      </c>
      <c r="X5" s="171"/>
      <c r="Y5" s="165" t="s">
        <v>36</v>
      </c>
      <c r="Z5" s="169" t="s">
        <v>36</v>
      </c>
      <c r="AA5" s="171"/>
      <c r="AB5" s="165" t="s">
        <v>36</v>
      </c>
      <c r="AC5" s="169" t="s">
        <v>36</v>
      </c>
    </row>
    <row r="6" spans="2:29" x14ac:dyDescent="0.2">
      <c r="B6" s="415"/>
      <c r="C6" s="40"/>
      <c r="D6" s="25"/>
      <c r="E6" s="25"/>
      <c r="F6" s="25"/>
      <c r="G6" s="25"/>
      <c r="H6" s="25"/>
      <c r="I6" s="17"/>
      <c r="J6" s="429"/>
      <c r="M6" s="4"/>
      <c r="S6" s="4" t="s">
        <v>36</v>
      </c>
      <c r="T6" s="173" t="s">
        <v>36</v>
      </c>
      <c r="AB6" s="2" t="s">
        <v>36</v>
      </c>
    </row>
    <row r="7" spans="2:29" x14ac:dyDescent="0.2">
      <c r="B7" s="415"/>
      <c r="C7" s="40"/>
      <c r="D7" s="25"/>
      <c r="E7" s="25"/>
      <c r="F7" s="25"/>
      <c r="G7" s="25"/>
      <c r="H7" s="25"/>
      <c r="I7" s="17"/>
      <c r="J7" s="429"/>
      <c r="R7" s="2" t="s">
        <v>36</v>
      </c>
      <c r="S7" s="4" t="s">
        <v>36</v>
      </c>
      <c r="T7" s="173" t="s">
        <v>36</v>
      </c>
    </row>
    <row r="8" spans="2:29" ht="13.2" thickBot="1" x14ac:dyDescent="0.25">
      <c r="B8" s="415"/>
      <c r="C8" s="40"/>
      <c r="D8" s="41"/>
      <c r="E8" s="25"/>
      <c r="F8" s="25"/>
      <c r="G8" s="25"/>
      <c r="H8" s="25"/>
      <c r="I8" s="17"/>
      <c r="J8" s="429"/>
      <c r="Q8" s="173"/>
      <c r="S8" s="4" t="s">
        <v>36</v>
      </c>
      <c r="T8" s="173" t="s">
        <v>36</v>
      </c>
    </row>
    <row r="9" spans="2:29" s="171" customFormat="1" ht="17.25" customHeight="1" thickBot="1" x14ac:dyDescent="0.3">
      <c r="B9" s="415"/>
      <c r="C9" s="181"/>
      <c r="D9" s="423" t="s">
        <v>77</v>
      </c>
      <c r="E9" s="424"/>
      <c r="F9" s="239" t="s">
        <v>13</v>
      </c>
      <c r="G9" s="239" t="s">
        <v>14</v>
      </c>
      <c r="H9" s="240" t="s">
        <v>16</v>
      </c>
      <c r="I9" s="182"/>
      <c r="J9" s="429"/>
      <c r="K9" s="209"/>
      <c r="L9" s="209"/>
      <c r="N9" s="229"/>
      <c r="Q9" s="229"/>
      <c r="S9" s="241" t="s">
        <v>36</v>
      </c>
      <c r="T9" s="242" t="s">
        <v>36</v>
      </c>
      <c r="W9" s="229"/>
      <c r="Z9" s="229"/>
      <c r="AC9" s="229"/>
    </row>
    <row r="10" spans="2:29" ht="25.2" x14ac:dyDescent="0.2">
      <c r="B10" s="415"/>
      <c r="C10" s="40"/>
      <c r="D10" s="154" t="str">
        <f>M1</f>
        <v xml:space="preserve">Señales de alerta relacionadas con el Perfil y la Actividad </v>
      </c>
      <c r="E10" s="155" t="s">
        <v>2642</v>
      </c>
      <c r="F10" s="156">
        <f>VLOOKUP($E$10,M3:N15,2,FALSE)</f>
        <v>1</v>
      </c>
      <c r="G10" s="157">
        <f>+F10*H10</f>
        <v>1</v>
      </c>
      <c r="H10" s="425">
        <v>1</v>
      </c>
      <c r="I10" s="17"/>
      <c r="J10" s="429"/>
      <c r="R10" s="2" t="s">
        <v>36</v>
      </c>
      <c r="S10" s="4" t="s">
        <v>36</v>
      </c>
      <c r="T10" s="173" t="s">
        <v>36</v>
      </c>
    </row>
    <row r="11" spans="2:29" ht="25.2" x14ac:dyDescent="0.2">
      <c r="B11" s="415"/>
      <c r="C11" s="40"/>
      <c r="D11" s="150" t="str">
        <f>P1</f>
        <v>Señales de alerta relacionadas con transferencias de fondos y/o depósitos</v>
      </c>
      <c r="E11" s="151" t="s">
        <v>2642</v>
      </c>
      <c r="F11" s="152">
        <f>VLOOKUP($E$11,P3:Q5,2,FALSE)</f>
        <v>1</v>
      </c>
      <c r="G11" s="153">
        <f>+F11*H10</f>
        <v>1</v>
      </c>
      <c r="H11" s="480"/>
      <c r="I11" s="17"/>
      <c r="J11" s="429"/>
      <c r="O11" s="164"/>
      <c r="R11" s="164"/>
      <c r="U11" s="164"/>
      <c r="X11" s="164"/>
      <c r="AA11" s="164"/>
    </row>
    <row r="12" spans="2:29" ht="25.2" x14ac:dyDescent="0.2">
      <c r="B12" s="415"/>
      <c r="C12" s="40"/>
      <c r="D12" s="150" t="str">
        <f>S1</f>
        <v>Señales de alerta relacionadas con Valores o Instrumentos Financieros al Portador</v>
      </c>
      <c r="E12" s="151" t="s">
        <v>2642</v>
      </c>
      <c r="F12" s="152">
        <f>VLOOKUP($E$12,S3:T11,2,FALSE)</f>
        <v>1</v>
      </c>
      <c r="G12" s="153">
        <f>+F12*H10</f>
        <v>1</v>
      </c>
      <c r="H12" s="480"/>
      <c r="I12" s="17"/>
      <c r="J12" s="429"/>
      <c r="O12" s="4"/>
      <c r="R12" s="4"/>
      <c r="S12" s="4"/>
      <c r="U12" s="4"/>
      <c r="X12" s="4"/>
      <c r="AA12" s="4"/>
    </row>
    <row r="13" spans="2:29" ht="50.4" x14ac:dyDescent="0.2">
      <c r="B13" s="415"/>
      <c r="C13" s="40"/>
      <c r="D13" s="150" t="str">
        <f>V1</f>
        <v>Señales de Alerta relacionadas con las transacciones inusuales con valores o instrumentos financieros y actividad inusual en las cuentas de inversión de los clientes</v>
      </c>
      <c r="E13" s="151" t="s">
        <v>2642</v>
      </c>
      <c r="F13" s="152">
        <f>VLOOKUP($E$13,V3:W5,2,FALSE)</f>
        <v>1</v>
      </c>
      <c r="G13" s="153">
        <f>+F13*H10</f>
        <v>1</v>
      </c>
      <c r="H13" s="480"/>
      <c r="I13" s="17"/>
      <c r="J13" s="429"/>
      <c r="O13" s="4"/>
      <c r="R13" s="4"/>
      <c r="S13" s="4"/>
      <c r="U13" s="4"/>
      <c r="X13" s="4"/>
      <c r="AA13" s="4"/>
    </row>
    <row r="14" spans="2:29" x14ac:dyDescent="0.2">
      <c r="B14" s="415"/>
      <c r="C14" s="40"/>
      <c r="D14" s="150" t="str">
        <f>Y1</f>
        <v>Señales de alerta relacionadas con el graude en Valores</v>
      </c>
      <c r="E14" s="151" t="s">
        <v>2642</v>
      </c>
      <c r="F14" s="152">
        <f>VLOOKUP($E$14,Y3:Z5,2,FALSE)</f>
        <v>1</v>
      </c>
      <c r="G14" s="153">
        <f>+F14*H10</f>
        <v>1</v>
      </c>
      <c r="H14" s="480"/>
      <c r="I14" s="17"/>
      <c r="J14" s="429"/>
      <c r="O14" s="4"/>
      <c r="R14" s="4"/>
      <c r="S14" s="4"/>
      <c r="U14" s="4"/>
      <c r="X14" s="4"/>
      <c r="AA14" s="4"/>
    </row>
    <row r="15" spans="2:29" ht="25.8" thickBot="1" x14ac:dyDescent="0.25">
      <c r="B15" s="415"/>
      <c r="C15" s="40"/>
      <c r="D15" s="158" t="str">
        <f>AB1</f>
        <v>Señales de alerta de transacciones relacionadas con el Financiamiento del Terrorismo</v>
      </c>
      <c r="E15" s="159" t="s">
        <v>2642</v>
      </c>
      <c r="F15" s="160">
        <f>VLOOKUP($E$15,AB3:AC5,2,FALSE)</f>
        <v>1</v>
      </c>
      <c r="G15" s="161">
        <f>+F15*H10</f>
        <v>1</v>
      </c>
      <c r="H15" s="481"/>
      <c r="I15" s="17"/>
      <c r="J15" s="429"/>
    </row>
    <row r="16" spans="2:29" x14ac:dyDescent="0.2">
      <c r="B16" s="415"/>
      <c r="C16" s="40"/>
      <c r="D16" s="25"/>
      <c r="E16" s="25"/>
      <c r="F16" s="25"/>
      <c r="G16" s="49"/>
      <c r="H16" s="35">
        <f>SUM(H10:H15)</f>
        <v>1</v>
      </c>
      <c r="I16" s="17"/>
      <c r="J16" s="429"/>
      <c r="L16" s="7"/>
      <c r="O16" s="4"/>
      <c r="R16" s="4"/>
      <c r="S16" s="4"/>
      <c r="U16" s="4"/>
      <c r="X16" s="4"/>
      <c r="Y16" s="164"/>
      <c r="AA16" s="4"/>
    </row>
    <row r="17" spans="2:10" ht="13.2" thickBot="1" x14ac:dyDescent="0.25">
      <c r="B17" s="415"/>
      <c r="C17" s="40"/>
      <c r="D17" s="25"/>
      <c r="E17" s="25"/>
      <c r="F17" s="25"/>
      <c r="G17" s="49"/>
      <c r="H17" s="35"/>
      <c r="I17" s="17"/>
      <c r="J17" s="429"/>
    </row>
    <row r="18" spans="2:10" ht="13.2" thickBot="1" x14ac:dyDescent="0.25">
      <c r="B18" s="415"/>
      <c r="C18" s="40"/>
      <c r="D18" s="50" t="s">
        <v>2644</v>
      </c>
      <c r="E18" s="51"/>
      <c r="F18" s="67">
        <f>Consolidado!H18</f>
        <v>3.5549999999999997</v>
      </c>
      <c r="G18" s="68">
        <v>1</v>
      </c>
      <c r="H18" s="69">
        <f>F18*G18</f>
        <v>3.5549999999999997</v>
      </c>
      <c r="I18" s="17"/>
      <c r="J18" s="429"/>
    </row>
    <row r="19" spans="2:10" ht="13.2" thickBot="1" x14ac:dyDescent="0.25">
      <c r="B19" s="415"/>
      <c r="C19" s="40"/>
      <c r="D19" s="50" t="s">
        <v>2645</v>
      </c>
      <c r="E19" s="51"/>
      <c r="F19" s="67">
        <f>MAX(G10:G15)</f>
        <v>1</v>
      </c>
      <c r="G19" s="68">
        <v>1</v>
      </c>
      <c r="H19" s="69">
        <f>F19*G19</f>
        <v>1</v>
      </c>
      <c r="I19" s="17"/>
      <c r="J19" s="429"/>
    </row>
    <row r="20" spans="2:10" ht="13.2" thickBot="1" x14ac:dyDescent="0.25">
      <c r="B20" s="415"/>
      <c r="C20" s="40"/>
      <c r="D20" s="53" t="s">
        <v>2646</v>
      </c>
      <c r="E20" s="51"/>
      <c r="F20" s="67"/>
      <c r="G20" s="174"/>
      <c r="H20" s="175" t="str">
        <f>IF(H19&lt;=1," BAJO",IF(H19&lt;=2,"MEDIO","ALTO"))</f>
        <v xml:space="preserve"> BAJO</v>
      </c>
      <c r="I20" s="17"/>
      <c r="J20" s="429"/>
    </row>
    <row r="21" spans="2:10" ht="13.2" thickBot="1" x14ac:dyDescent="0.25">
      <c r="B21" s="415"/>
      <c r="C21" s="40"/>
      <c r="D21" s="53" t="s">
        <v>2647</v>
      </c>
      <c r="E21" s="51"/>
      <c r="F21" s="67"/>
      <c r="G21" s="75">
        <f>+H21/H18</f>
        <v>0.71870604781997183</v>
      </c>
      <c r="H21" s="52">
        <f>+H18-H19</f>
        <v>2.5549999999999997</v>
      </c>
      <c r="I21" s="17"/>
      <c r="J21" s="429"/>
    </row>
    <row r="22" spans="2:10" ht="69" customHeight="1" thickBot="1" x14ac:dyDescent="0.25">
      <c r="B22" s="415"/>
      <c r="C22" s="40"/>
      <c r="D22" s="177" t="s">
        <v>2648</v>
      </c>
      <c r="E22" s="178"/>
      <c r="F22" s="178"/>
      <c r="G22" s="179"/>
      <c r="H22" s="176" t="str">
        <f>IF(G21&gt;=20%,"CONTROLADO",IF(G21&lt;19.99%,"ANALICE CONTROLES Y HAGA DEBIDA DILIGENCIA REFORZADA"))</f>
        <v>CONTROLADO</v>
      </c>
      <c r="I22" s="17"/>
      <c r="J22" s="429"/>
    </row>
    <row r="23" spans="2:10" ht="6" customHeight="1" thickBot="1" x14ac:dyDescent="0.25">
      <c r="B23" s="427"/>
      <c r="C23" s="428"/>
      <c r="D23" s="428"/>
      <c r="E23" s="428"/>
      <c r="F23" s="428"/>
      <c r="G23" s="428"/>
      <c r="H23" s="428"/>
      <c r="I23" s="428"/>
      <c r="J23" s="149"/>
    </row>
    <row r="24" spans="2:10" x14ac:dyDescent="0.2">
      <c r="B24" s="25"/>
      <c r="C24" s="25"/>
      <c r="D24" s="25"/>
      <c r="E24" s="25"/>
      <c r="F24" s="25"/>
      <c r="G24" s="25"/>
      <c r="H24" s="25"/>
      <c r="I24" s="25"/>
      <c r="J24" s="25"/>
    </row>
    <row r="25" spans="2:10" x14ac:dyDescent="0.2">
      <c r="B25" s="25"/>
      <c r="C25" s="25"/>
      <c r="D25" s="25"/>
      <c r="E25" s="25"/>
      <c r="F25" s="25"/>
      <c r="G25" s="25"/>
      <c r="H25" s="35"/>
      <c r="I25" s="25"/>
      <c r="J25" s="25"/>
    </row>
    <row r="26" spans="2:10" x14ac:dyDescent="0.2">
      <c r="D26" s="8"/>
      <c r="E26" s="8"/>
      <c r="F26" s="8"/>
    </row>
    <row r="27" spans="2:10" x14ac:dyDescent="0.2">
      <c r="D27" s="5"/>
      <c r="E27" s="5"/>
      <c r="F27" s="5" t="s">
        <v>36</v>
      </c>
    </row>
    <row r="28" spans="2:10" ht="18" customHeight="1" x14ac:dyDescent="0.2">
      <c r="D28" s="6"/>
      <c r="E28" s="9" t="s">
        <v>36</v>
      </c>
      <c r="F28" s="7" t="s">
        <v>36</v>
      </c>
      <c r="G28" s="479" t="s">
        <v>36</v>
      </c>
      <c r="H28" s="479"/>
      <c r="I28" s="10"/>
    </row>
    <row r="29" spans="2:10" ht="31.5" customHeight="1" x14ac:dyDescent="0.2">
      <c r="D29" s="6"/>
      <c r="E29" s="78" t="s">
        <v>36</v>
      </c>
      <c r="F29" s="77" t="s">
        <v>36</v>
      </c>
      <c r="G29" s="478" t="s">
        <v>36</v>
      </c>
      <c r="H29" s="478"/>
      <c r="I29" s="478"/>
    </row>
    <row r="30" spans="2:10" ht="24.75" customHeight="1" x14ac:dyDescent="0.2">
      <c r="D30" s="6"/>
      <c r="E30" s="78" t="s">
        <v>36</v>
      </c>
      <c r="F30" s="76" t="s">
        <v>36</v>
      </c>
      <c r="G30" s="1" t="s">
        <v>67</v>
      </c>
      <c r="H30" s="1" t="s">
        <v>36</v>
      </c>
      <c r="I30" s="10"/>
    </row>
  </sheetData>
  <sheetProtection algorithmName="SHA-512" hashValue="sKYd90u2MHWrwp39b+hWaFtFcq4G9Kcd5fYV61PgQWy8nrqdNp5gAGaAGJJ5rewwPN7MYWnx8kiM/4GDMUMXpw==" saltValue="HqhVfEGe6ACrEey0VHoz6Q==" spinCount="100000" sheet="1" objects="1" scenarios="1" selectLockedCells="1" selectUnlockedCells="1"/>
  <mergeCells count="10">
    <mergeCell ref="G29:I29"/>
    <mergeCell ref="G28:H28"/>
    <mergeCell ref="B23:I23"/>
    <mergeCell ref="B2:J2"/>
    <mergeCell ref="B3:B22"/>
    <mergeCell ref="J3:J22"/>
    <mergeCell ref="D4:H4"/>
    <mergeCell ref="D5:H5"/>
    <mergeCell ref="D9:E9"/>
    <mergeCell ref="H10:H15"/>
  </mergeCells>
  <phoneticPr fontId="3" type="noConversion"/>
  <conditionalFormatting sqref="M13">
    <cfRule type="containsText" dxfId="0" priority="2" operator="containsText" text="ANALICE CONTROLES Y HAGA DEBIDA DILIGENCIA REFORZADA">
      <formula>NOT(ISERROR(SEARCH("ANALICE CONTROLES Y HAGA DEBIDA DILIGENCIA REFORZADA",M13)))</formula>
    </cfRule>
  </conditionalFormatting>
  <dataValidations count="7">
    <dataValidation type="list" allowBlank="1" showInputMessage="1" showErrorMessage="1" sqref="E14" xr:uid="{00000000-0002-0000-0700-000001000000}">
      <formula1>$Y$3:$Y$10</formula1>
    </dataValidation>
    <dataValidation type="list" allowBlank="1" showInputMessage="1" showErrorMessage="1" sqref="E13" xr:uid="{00000000-0002-0000-0700-000002000000}">
      <formula1>$V$3:$V$5</formula1>
    </dataValidation>
    <dataValidation type="list" allowBlank="1" showInputMessage="1" showErrorMessage="1" sqref="E12" xr:uid="{00000000-0002-0000-0700-000003000000}">
      <formula1>$S$3:$S$11</formula1>
    </dataValidation>
    <dataValidation type="list" allowBlank="1" showInputMessage="1" showErrorMessage="1" sqref="E10" xr:uid="{00000000-0002-0000-0700-000004000000}">
      <formula1>$M$3:$M$11</formula1>
    </dataValidation>
    <dataValidation type="list" allowBlank="1" showInputMessage="1" showErrorMessage="1" sqref="E8" xr:uid="{00000000-0002-0000-0700-000005000000}">
      <formula1>$U$2:$U$3</formula1>
    </dataValidation>
    <dataValidation type="list" allowBlank="1" showInputMessage="1" showErrorMessage="1" sqref="E15" xr:uid="{00000000-0002-0000-0700-000006000000}">
      <formula1>$AB$3:$AB$5</formula1>
    </dataValidation>
    <dataValidation type="list" allowBlank="1" showInputMessage="1" showErrorMessage="1" sqref="E11" xr:uid="{00000000-0002-0000-0700-000007000000}">
      <formula1>$P$3:$P$395</formula1>
    </dataValidation>
  </dataValidations>
  <pageMargins left="0.28000000000000003" right="0.23622047244094491" top="2.21" bottom="0.98425196850393704" header="0.51181102362204722" footer="0.51181102362204722"/>
  <pageSetup scale="90" orientation="portrait"/>
  <headerFooter alignWithMargins="0"/>
  <ignoredErrors>
    <ignoredError sqref="F10 G10 H16:H17 H19 H18 G18 G19 F16:G17 F12:F15 G11:G15 F11 F20:G20 D10:D15 F21" unlockedFormula="1"/>
  </ignoredErrors>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4</vt:i4>
      </vt:variant>
    </vt:vector>
  </HeadingPairs>
  <TitlesOfParts>
    <vt:vector size="16" baseType="lpstr">
      <vt:lpstr>INTRODUCCIÓN</vt:lpstr>
      <vt:lpstr>guía 1</vt:lpstr>
      <vt:lpstr>Consolidado</vt:lpstr>
      <vt:lpstr>Cliente</vt:lpstr>
      <vt:lpstr>Beneficiario</vt:lpstr>
      <vt:lpstr>Jurisdicciones</vt:lpstr>
      <vt:lpstr>Producto</vt:lpstr>
      <vt:lpstr>Canales de Vinculación</vt:lpstr>
      <vt:lpstr>Matriz de Monitoreo</vt:lpstr>
      <vt:lpstr>Act. economica</vt:lpstr>
      <vt:lpstr>Ubicación Geográfica</vt:lpstr>
      <vt:lpstr>ingresos - patrimonio</vt:lpstr>
      <vt:lpstr>PJ</vt:lpstr>
      <vt:lpstr>Cliente!PJC</vt:lpstr>
      <vt:lpstr>PN</vt:lpstr>
      <vt:lpstr>Cliente!PNC</vt:lpstr>
    </vt:vector>
  </TitlesOfParts>
  <Manager/>
  <Company>Deloitte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marialvarado</dc:creator>
  <cp:keywords/>
  <dc:description/>
  <cp:lastModifiedBy>George Campbell</cp:lastModifiedBy>
  <cp:revision/>
  <dcterms:created xsi:type="dcterms:W3CDTF">2007-07-26T21:10:50Z</dcterms:created>
  <dcterms:modified xsi:type="dcterms:W3CDTF">2025-08-11T21:00:21Z</dcterms:modified>
  <cp:category/>
  <cp:contentStatus/>
</cp:coreProperties>
</file>